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R:\OIR\Fact Book\Data\Enrollment\12 Month\"/>
    </mc:Choice>
  </mc:AlternateContent>
  <xr:revisionPtr revIDLastSave="0" documentId="13_ncr:1_{4D99599D-58B8-4C0B-92C0-E656A2879CAC}" xr6:coauthVersionLast="36" xr6:coauthVersionMax="47" xr10:uidLastSave="{00000000-0000-0000-0000-000000000000}"/>
  <bookViews>
    <workbookView xWindow="3480" yWindow="150" windowWidth="21600" windowHeight="15450" xr2:uid="{00000000-000D-0000-FFFF-FFFF00000000}"/>
  </bookViews>
  <sheets>
    <sheet name="FTEFall Headcount_Trend" sheetId="17" r:id="rId1"/>
    <sheet name="FallHeadcount_Trend (2)" sheetId="18" state="hidden" r:id="rId2"/>
  </sheets>
  <definedNames>
    <definedName name="enrollment">#REF!</definedName>
    <definedName name="_xlnm.Print_Titles" localSheetId="1">'FallHeadcount_Trend (2)'!$1:$4</definedName>
    <definedName name="_xlnm.Print_Titles" localSheetId="0">'FTEFall Headcount_Trend'!$1:$4</definedName>
  </definedNames>
  <calcPr calcId="191029"/>
</workbook>
</file>

<file path=xl/calcChain.xml><?xml version="1.0" encoding="utf-8"?>
<calcChain xmlns="http://schemas.openxmlformats.org/spreadsheetml/2006/main">
  <c r="F71" i="17" l="1"/>
  <c r="G71" i="17" s="1"/>
  <c r="C71" i="17"/>
  <c r="D71" i="17" s="1"/>
  <c r="H71" i="17" s="1"/>
  <c r="E77" i="17" l="1"/>
  <c r="E76" i="17"/>
  <c r="E75" i="17"/>
  <c r="E74" i="17"/>
  <c r="B77" i="17"/>
  <c r="B76" i="17"/>
  <c r="B75" i="17"/>
  <c r="B74" i="17"/>
  <c r="F70" i="17"/>
  <c r="D70" i="17"/>
  <c r="C70" i="17"/>
  <c r="C76" i="17" s="1"/>
  <c r="G70" i="17" l="1"/>
  <c r="C77" i="17"/>
  <c r="F76" i="17"/>
  <c r="F77" i="17"/>
  <c r="F69" i="17"/>
  <c r="F74" i="17" s="1"/>
  <c r="C69" i="17"/>
  <c r="C74" i="17" s="1"/>
  <c r="G69" i="17"/>
  <c r="D69" i="17"/>
  <c r="H69" i="17" s="1"/>
  <c r="G74" i="17" l="1"/>
  <c r="D74" i="17"/>
  <c r="H70" i="17"/>
  <c r="F68" i="17"/>
  <c r="C68" i="17"/>
  <c r="D68" i="17" s="1"/>
  <c r="F67" i="17"/>
  <c r="G67" i="17" s="1"/>
  <c r="C67" i="17"/>
  <c r="D67" i="17" s="1"/>
  <c r="H74" i="17" l="1"/>
  <c r="H67" i="17"/>
  <c r="G68" i="17"/>
  <c r="F66" i="17"/>
  <c r="C66" i="17"/>
  <c r="H68" i="17" l="1"/>
  <c r="D66" i="17"/>
  <c r="G66" i="17"/>
  <c r="C65" i="17"/>
  <c r="C75" i="17" s="1"/>
  <c r="D65" i="17"/>
  <c r="D75" i="17" s="1"/>
  <c r="F65" i="17"/>
  <c r="F75" i="17" s="1"/>
  <c r="G65" i="17"/>
  <c r="D45" i="17"/>
  <c r="G45" i="17"/>
  <c r="H45" i="17"/>
  <c r="D55" i="17"/>
  <c r="G55" i="17"/>
  <c r="H55" i="17"/>
  <c r="D60" i="17"/>
  <c r="G60" i="17"/>
  <c r="F63" i="17"/>
  <c r="C63" i="17"/>
  <c r="C62" i="17"/>
  <c r="D62" i="17" s="1"/>
  <c r="H62" i="17" s="1"/>
  <c r="E63" i="17"/>
  <c r="B63" i="17"/>
  <c r="B66" i="18"/>
  <c r="C66" i="18"/>
  <c r="D66" i="18"/>
  <c r="E66" i="18"/>
  <c r="F66" i="18"/>
  <c r="G66" i="18"/>
  <c r="H66" i="18"/>
  <c r="B67" i="18"/>
  <c r="C67" i="18"/>
  <c r="D67" i="18"/>
  <c r="E67" i="18"/>
  <c r="F67" i="18"/>
  <c r="G67" i="18"/>
  <c r="H67" i="18"/>
  <c r="B68" i="18"/>
  <c r="C68" i="18"/>
  <c r="D68" i="18"/>
  <c r="E68" i="18"/>
  <c r="F68" i="18"/>
  <c r="G68" i="18"/>
  <c r="H68" i="18"/>
  <c r="B69" i="18"/>
  <c r="C69" i="18"/>
  <c r="D69" i="18"/>
  <c r="E69" i="18"/>
  <c r="F69" i="18"/>
  <c r="G69" i="18"/>
  <c r="H69" i="18"/>
  <c r="G61" i="17"/>
  <c r="G59" i="17"/>
  <c r="G58" i="17"/>
  <c r="G57" i="17"/>
  <c r="G56" i="17"/>
  <c r="H56" i="17" s="1"/>
  <c r="G54" i="17"/>
  <c r="G53" i="17"/>
  <c r="G52" i="17"/>
  <c r="G51" i="17"/>
  <c r="G50" i="17"/>
  <c r="G49" i="17"/>
  <c r="G48" i="17"/>
  <c r="G47" i="17"/>
  <c r="G46" i="17"/>
  <c r="G44" i="17"/>
  <c r="G43" i="17"/>
  <c r="G42" i="17"/>
  <c r="G41" i="17"/>
  <c r="G40" i="17"/>
  <c r="G39" i="17"/>
  <c r="G38" i="17"/>
  <c r="G37" i="17"/>
  <c r="G36" i="17"/>
  <c r="G35" i="17"/>
  <c r="G34" i="17"/>
  <c r="G33" i="17"/>
  <c r="G32" i="17"/>
  <c r="H32" i="17" s="1"/>
  <c r="G31" i="17"/>
  <c r="H31" i="17" s="1"/>
  <c r="G30" i="17"/>
  <c r="G29" i="17"/>
  <c r="H29" i="17" s="1"/>
  <c r="G28" i="17"/>
  <c r="G27" i="17"/>
  <c r="H27" i="17" s="1"/>
  <c r="G26" i="17"/>
  <c r="H26" i="17" s="1"/>
  <c r="G25" i="17"/>
  <c r="G24" i="17"/>
  <c r="H24" i="17" s="1"/>
  <c r="G23" i="17"/>
  <c r="G22" i="17"/>
  <c r="G21" i="17"/>
  <c r="G20" i="17"/>
  <c r="H20" i="17" s="1"/>
  <c r="G19" i="17"/>
  <c r="G18" i="17"/>
  <c r="G17" i="17"/>
  <c r="G16" i="17"/>
  <c r="G15" i="17"/>
  <c r="H15" i="17" s="1"/>
  <c r="G14" i="17"/>
  <c r="G13" i="17"/>
  <c r="G12" i="17"/>
  <c r="G11" i="17"/>
  <c r="G10" i="17"/>
  <c r="G9" i="17"/>
  <c r="G8" i="17"/>
  <c r="G7" i="17"/>
  <c r="G6" i="17"/>
  <c r="G5" i="17"/>
  <c r="G62" i="17"/>
  <c r="D61" i="17"/>
  <c r="D76" i="17" s="1"/>
  <c r="D59" i="17"/>
  <c r="H59" i="17" s="1"/>
  <c r="D58" i="17"/>
  <c r="D57" i="17"/>
  <c r="D56" i="17"/>
  <c r="D54" i="17"/>
  <c r="D53" i="17"/>
  <c r="D52" i="17"/>
  <c r="D51" i="17"/>
  <c r="D77" i="17" s="1"/>
  <c r="D50" i="17"/>
  <c r="D49" i="17"/>
  <c r="D48" i="17"/>
  <c r="D47" i="17"/>
  <c r="D46" i="17"/>
  <c r="D44" i="17"/>
  <c r="D43" i="17"/>
  <c r="D42" i="17"/>
  <c r="H42" i="17" s="1"/>
  <c r="D41" i="17"/>
  <c r="H41" i="17" s="1"/>
  <c r="D40" i="17"/>
  <c r="D39" i="17"/>
  <c r="H39" i="17" s="1"/>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11" i="17"/>
  <c r="D10" i="17"/>
  <c r="H10" i="17" s="1"/>
  <c r="D9" i="17"/>
  <c r="H9" i="17" s="1"/>
  <c r="D8" i="17"/>
  <c r="D7" i="17"/>
  <c r="D6" i="17"/>
  <c r="D5" i="17"/>
  <c r="H6" i="17"/>
  <c r="H30" i="17"/>
  <c r="H14" i="17" l="1"/>
  <c r="H48" i="17"/>
  <c r="H51" i="17"/>
  <c r="H77" i="17" s="1"/>
  <c r="G77" i="17"/>
  <c r="H16" i="17"/>
  <c r="H44" i="17"/>
  <c r="H43" i="17"/>
  <c r="H49" i="17"/>
  <c r="H65" i="17"/>
  <c r="H75" i="17" s="1"/>
  <c r="G75" i="17"/>
  <c r="H11" i="17"/>
  <c r="H13" i="17"/>
  <c r="H22" i="17"/>
  <c r="H12" i="17"/>
  <c r="H46" i="17"/>
  <c r="H50" i="17"/>
  <c r="H5" i="17"/>
  <c r="H8" i="17"/>
  <c r="H61" i="17"/>
  <c r="H76" i="17" s="1"/>
  <c r="G76" i="17"/>
  <c r="H28" i="17"/>
  <c r="H60" i="17"/>
  <c r="H25" i="17"/>
  <c r="H57" i="17"/>
  <c r="H23" i="17"/>
  <c r="H58" i="17"/>
  <c r="H19" i="17"/>
  <c r="H52" i="17"/>
  <c r="H21" i="17"/>
  <c r="H34" i="17"/>
  <c r="H18" i="17"/>
  <c r="H53" i="17"/>
  <c r="H17" i="17"/>
  <c r="D63" i="17"/>
  <c r="H33" i="17"/>
  <c r="H36" i="17"/>
  <c r="H47" i="17"/>
  <c r="G63" i="17"/>
  <c r="H54" i="17"/>
  <c r="H40" i="17"/>
  <c r="H35" i="17"/>
  <c r="H7" i="17"/>
  <c r="H37" i="17"/>
  <c r="H38" i="17"/>
  <c r="H66" i="17"/>
  <c r="H63" i="17" l="1"/>
</calcChain>
</file>

<file path=xl/sharedStrings.xml><?xml version="1.0" encoding="utf-8"?>
<sst xmlns="http://schemas.openxmlformats.org/spreadsheetml/2006/main" count="107" uniqueCount="92">
  <si>
    <t>Total</t>
  </si>
  <si>
    <t>Full-Time</t>
  </si>
  <si>
    <t>Part-Time</t>
  </si>
  <si>
    <t>Data sources: IPEDS Data Center, 1980, 1984-present. Prior years are from statistical records maintained in the Office of Institutional Research, Planning &amp; Effectiveness</t>
  </si>
  <si>
    <t>Percent change</t>
  </si>
  <si>
    <t>1 year</t>
  </si>
  <si>
    <t>5 years</t>
  </si>
  <si>
    <t>10 years</t>
  </si>
  <si>
    <t>20 years</t>
  </si>
  <si>
    <t>About these data</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</si>
  <si>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</si>
  <si>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</si>
  <si>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</si>
  <si>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</si>
  <si>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</si>
  <si>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</si>
  <si>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</si>
  <si>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</si>
  <si>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</si>
  <si>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</si>
  <si>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</si>
  <si>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</si>
  <si>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</si>
  <si>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</si>
  <si>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</si>
  <si>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</si>
  <si>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</si>
  <si>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</si>
  <si>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</si>
  <si>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</si>
  <si>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</si>
  <si>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</si>
  <si>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</si>
  <si>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</si>
  <si>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</si>
  <si>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</si>
  <si>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</si>
  <si>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</si>
  <si>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</si>
  <si>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</si>
  <si>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</si>
  <si>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</si>
  <si>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</si>
  <si>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</si>
  <si>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</si>
  <si>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</si>
  <si>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</si>
  <si>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</si>
  <si>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</si>
  <si>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</si>
  <si>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</si>
  <si>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</si>
  <si>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</si>
  <si>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</si>
  <si>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</si>
  <si>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</si>
  <si>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</si>
  <si>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</si>
  <si>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</si>
  <si>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</si>
  <si>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</si>
  <si>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</si>
  <si>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</si>
  <si>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</si>
  <si>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</si>
  <si>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</si>
  <si>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</si>
  <si>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</si>
  <si>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Fall Headcount FTE Conversion Formula</t>
  </si>
  <si>
    <t>Undergraduate FTE</t>
  </si>
  <si>
    <t>Graduate FTE</t>
  </si>
  <si>
    <t>Grand Total FTE</t>
  </si>
  <si>
    <t>Year</t>
  </si>
  <si>
    <t>Prior to 1987, enrollments for Stony Brook's East Campus programs are recorded in IPEDS/HEGIS as the SUNY Health Science Center at Stony Brook (UnitID 196282). In general, the official census date is the 15th day of the fall semester. Some enrollments previously reported on the former OIR website have been restated to conform with IPEDS reporting standards. Counts do not include students who are exclusively auditing classes, enrolled in courses that cannot be applied toward a formal award, residents or interns in medical programs. students in additional locations abroad, and students studying abroad when their enrollment serves only as an administrative record.</t>
  </si>
  <si>
    <t>* 2015 data are preliminary until reported to IPEDS in spring 2016.</t>
  </si>
  <si>
    <t>2015*</t>
  </si>
  <si>
    <t>Fall</t>
  </si>
  <si>
    <t>Grand Total</t>
  </si>
  <si>
    <t>Graduate</t>
  </si>
  <si>
    <t>Undergraduate</t>
  </si>
  <si>
    <t>Fall Headcount Enrollment By Level and Enrollment Status, 1957-2015*</t>
  </si>
  <si>
    <t>2015-16</t>
  </si>
  <si>
    <t>2016-17</t>
  </si>
  <si>
    <t>Several accepted methods exist to calculate full-time equivalent (FTE) enrollment; if you are not sure which conversion method to use, please contact the Office of Institutional Research, Planning &amp; Effectiveness. 
The number of full-time equivalent (FTE) students in this table is calculated based on fall student headcounts as reported on the IPEDS Enrollment (EF) component (Part A). The full-time equivalent of the institution's part-time enrollment is estimated by multiplying the factors 0.403543 (undergraduate) and 0.361702 (graduate) times the part-time headcount (multipliers are sector-specific. These are then added to the full-time enrollment headcounts to obtain an FTE for all students enrolled in the fall. The National Center for Education Statistics uses this formula to produce an FTE that is used annually in the Digest of Education Statistics.
Prior to 1987, enrollments for Stony Brook's East Campus programs are recorded in IPEDS/HEGIS as the SUNY Health Science Center at Stony Brook (UnitID 196282). In general, the official census date is the 15th day of the fall semester. Some enrollments previously reported on the former OIR website have been restated to conform with IPEDS reporting standards. Counts do not include students who are exclusively auditing classes, enrolled in courses that cannot be applied toward a formal award, residents or interns in medical programs. students in additional locations abroad, and students studying abroad when their enrollment serves only as an administrative record.</t>
  </si>
  <si>
    <t>2017-18</t>
  </si>
  <si>
    <t>2018-19</t>
  </si>
  <si>
    <t>2019-20</t>
  </si>
  <si>
    <t>2020-21</t>
  </si>
  <si>
    <t>2021-22</t>
  </si>
  <si>
    <t>2022-23</t>
  </si>
  <si>
    <t>2023-24</t>
  </si>
  <si>
    <t>Full-Time Equivalent (FTE) Enrollment By Level and Enrollment Status, 1957-2023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</si>
</sst>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6" x14ac:knownFonts="1">
    <font>
      <sz val="10"/>
      <name val="Arial"/>
    </font>
    <font>
      <sz val="10"/>
      <name val="Arial"/>
      <family val="2"/>
    </font>
    <font>
      <sz val="10"/>
      <name val="Arial"/>
      <family val="2"/>
    </font>
    <font>
      <b/>
      <sz val="10"/>
      <name val="Arial"/>
      <family val="2"/>
    </font>
    <font>
      <b/>
      <sz val="12"/>
      <name val="Arial"/>
      <family val="2"/>
    </font>
    <font>
      <sz val="9"/>
      <name val="Arial"/>
      <family val="2"/>
    </font>
  </fonts>
  <fills count="2">
    <fill>
      <patternFill patternType="none"/>
    </fill>
    <fill>
      <patternFill patternType="gray125"/>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BABAB"/>
      </left>
      <right/>
      <top/>
      <bottom/>
      <diagonal/>
    </border>
    <border>
      <left/>
      <right style="thin">
        <color rgb="FFABABAB"/>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auto="1"/>
      </top>
      <bottom/>
      <diagonal/>
    </border>
    <border>
      <left style="thin">
        <color indexed="64"/>
      </left>
      <right style="thin">
        <color indexed="64"/>
      </right>
      <top style="thin">
        <color auto="1"/>
      </top>
      <bottom/>
      <diagonal/>
    </border>
    <border>
      <left style="thin">
        <color rgb="FFABABAB"/>
      </left>
      <right/>
      <top style="thin">
        <color auto="1"/>
      </top>
      <bottom/>
      <diagonal/>
    </border>
    <border>
      <left/>
      <right style="thin">
        <color rgb="FFABABAB"/>
      </right>
      <top style="thin">
        <color auto="1"/>
      </top>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rgb="FFABABAB"/>
      </left>
      <right/>
      <top/>
      <bottom style="thin">
        <color auto="1"/>
      </bottom>
      <diagonal/>
    </border>
    <border>
      <left/>
      <right style="thin">
        <color rgb="FFABABAB"/>
      </right>
      <top/>
      <bottom style="thin">
        <color auto="1"/>
      </bottom>
      <diagonal/>
    </border>
    <border>
      <left/>
      <right/>
      <top style="thin">
        <color rgb="FFABABAB"/>
      </top>
      <bottom style="thin">
        <color auto="1"/>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1" fillId="0" borderId="0" xfId="0" applyFont="1"/>
    <xf numFmtId="0" fontId="0" fillId="0" borderId="6" xfId="0" applyBorder="1" applyAlignment="1">
      <alignment horizontal="center"/>
    </xf>
    <xf numFmtId="0" fontId="0" fillId="0" borderId="0" xfId="0" applyAlignment="1">
      <alignment horizontal="center"/>
    </xf>
    <xf numFmtId="0" fontId="1" fillId="0" borderId="13" xfId="0" applyFont="1" applyBorder="1" applyAlignment="1">
      <alignment horizontal="center"/>
    </xf>
    <xf numFmtId="0" fontId="1" fillId="0" borderId="6" xfId="0" applyFont="1" applyBorder="1" applyAlignment="1">
      <alignment horizontal="left" indent="2"/>
    </xf>
    <xf numFmtId="0" fontId="3" fillId="0" borderId="0" xfId="0" applyFont="1"/>
    <xf numFmtId="0" fontId="1" fillId="0" borderId="17" xfId="0" applyFont="1" applyBorder="1" applyAlignment="1">
      <alignment horizontal="left" indent="2"/>
    </xf>
    <xf numFmtId="0" fontId="0" fillId="0" borderId="6" xfId="0" applyBorder="1" applyAlignment="1">
      <alignment horizontal="left" indent="2"/>
    </xf>
    <xf numFmtId="0" fontId="0" fillId="0" borderId="13" xfId="0" applyBorder="1" applyAlignment="1">
      <alignment horizontal="left" indent="2"/>
    </xf>
    <xf numFmtId="0" fontId="0" fillId="0" borderId="17" xfId="0" applyBorder="1" applyAlignment="1">
      <alignment horizontal="left" indent="2"/>
    </xf>
    <xf numFmtId="164" fontId="1" fillId="0" borderId="8" xfId="1" applyNumberFormat="1" applyFont="1" applyBorder="1" applyAlignment="1">
      <alignment horizontal="right"/>
    </xf>
    <xf numFmtId="164" fontId="1" fillId="0" borderId="1" xfId="1" applyNumberFormat="1" applyFont="1" applyBorder="1" applyAlignment="1">
      <alignment horizontal="right"/>
    </xf>
    <xf numFmtId="164" fontId="1" fillId="0" borderId="2" xfId="1" applyNumberFormat="1" applyFont="1" applyBorder="1" applyAlignment="1">
      <alignment horizontal="right"/>
    </xf>
    <xf numFmtId="164" fontId="1" fillId="0" borderId="21" xfId="0" applyNumberFormat="1" applyFont="1" applyBorder="1" applyAlignment="1">
      <alignment horizontal="right"/>
    </xf>
    <xf numFmtId="164" fontId="0" fillId="0" borderId="7" xfId="1" applyNumberFormat="1" applyFont="1" applyBorder="1"/>
    <xf numFmtId="164" fontId="0" fillId="0" borderId="6" xfId="1" applyNumberFormat="1" applyFont="1" applyBorder="1"/>
    <xf numFmtId="164" fontId="0" fillId="0" borderId="5" xfId="1" applyNumberFormat="1" applyFont="1" applyBorder="1"/>
    <xf numFmtId="164" fontId="0" fillId="0" borderId="3" xfId="0" applyNumberFormat="1" applyBorder="1"/>
    <xf numFmtId="164" fontId="0" fillId="0" borderId="4" xfId="0" applyNumberFormat="1" applyBorder="1"/>
    <xf numFmtId="164" fontId="0" fillId="0" borderId="11" xfId="1" applyNumberFormat="1" applyFont="1" applyBorder="1"/>
    <xf numFmtId="164" fontId="0" fillId="0" borderId="13" xfId="1" applyNumberFormat="1" applyFont="1" applyBorder="1"/>
    <xf numFmtId="164" fontId="0" fillId="0" borderId="14" xfId="1" applyNumberFormat="1" applyFont="1" applyBorder="1"/>
    <xf numFmtId="164" fontId="0" fillId="0" borderId="15" xfId="0" applyNumberFormat="1" applyBorder="1"/>
    <xf numFmtId="164" fontId="0" fillId="0" borderId="16" xfId="0" applyNumberFormat="1" applyBorder="1"/>
    <xf numFmtId="164" fontId="0" fillId="0" borderId="12" xfId="1" applyNumberFormat="1" applyFont="1" applyBorder="1"/>
    <xf numFmtId="164" fontId="0" fillId="0" borderId="17" xfId="1" applyNumberFormat="1" applyFont="1" applyBorder="1"/>
    <xf numFmtId="164" fontId="0" fillId="0" borderId="18" xfId="1" applyNumberFormat="1" applyFont="1" applyBorder="1"/>
    <xf numFmtId="164" fontId="0" fillId="0" borderId="19" xfId="0" applyNumberFormat="1" applyBorder="1"/>
    <xf numFmtId="164" fontId="0" fillId="0" borderId="20" xfId="0" applyNumberFormat="1" applyBorder="1"/>
    <xf numFmtId="164" fontId="0" fillId="0" borderId="0" xfId="0" applyNumberFormat="1"/>
    <xf numFmtId="164" fontId="0" fillId="0" borderId="0" xfId="1" applyNumberFormat="1" applyFont="1" applyBorder="1"/>
    <xf numFmtId="164" fontId="0" fillId="0" borderId="10" xfId="0" applyNumberFormat="1" applyBorder="1"/>
    <xf numFmtId="164" fontId="0" fillId="0" borderId="10" xfId="1" applyNumberFormat="1" applyFont="1" applyBorder="1"/>
    <xf numFmtId="0" fontId="1" fillId="0" borderId="0" xfId="0" applyFont="1" applyAlignment="1">
      <alignment wrapText="1"/>
    </xf>
    <xf numFmtId="3" fontId="0" fillId="0" borderId="0" xfId="1" applyNumberFormat="1" applyFont="1" applyBorder="1"/>
    <xf numFmtId="3" fontId="0" fillId="0" borderId="0" xfId="0" applyNumberFormat="1"/>
    <xf numFmtId="165" fontId="0" fillId="0" borderId="0" xfId="0" applyNumberFormat="1"/>
    <xf numFmtId="3" fontId="0" fillId="0" borderId="10" xfId="1" applyNumberFormat="1" applyFont="1" applyBorder="1"/>
    <xf numFmtId="3" fontId="0" fillId="0" borderId="14" xfId="1" applyNumberFormat="1" applyFont="1" applyBorder="1"/>
    <xf numFmtId="3" fontId="0" fillId="0" borderId="10" xfId="0" applyNumberFormat="1" applyBorder="1"/>
    <xf numFmtId="3" fontId="0" fillId="0" borderId="5" xfId="1" applyNumberFormat="1" applyFont="1" applyBorder="1"/>
    <xf numFmtId="3" fontId="0" fillId="0" borderId="7" xfId="1" applyNumberFormat="1" applyFont="1" applyBorder="1"/>
    <xf numFmtId="3" fontId="0" fillId="0" borderId="4" xfId="0" applyNumberFormat="1" applyBorder="1"/>
    <xf numFmtId="3" fontId="0" fillId="0" borderId="3" xfId="0" applyNumberFormat="1" applyBorder="1"/>
    <xf numFmtId="3" fontId="0" fillId="0" borderId="6" xfId="1" applyNumberFormat="1" applyFont="1" applyBorder="1"/>
    <xf numFmtId="3" fontId="0" fillId="0" borderId="12" xfId="1" applyNumberFormat="1" applyFont="1" applyBorder="1"/>
    <xf numFmtId="3" fontId="0" fillId="0" borderId="18" xfId="1" applyNumberFormat="1" applyFont="1" applyBorder="1"/>
    <xf numFmtId="3" fontId="0" fillId="0" borderId="20" xfId="0" applyNumberFormat="1" applyBorder="1"/>
    <xf numFmtId="3" fontId="0" fillId="0" borderId="19" xfId="0" applyNumberFormat="1" applyBorder="1"/>
    <xf numFmtId="3" fontId="0" fillId="0" borderId="17" xfId="1" applyNumberFormat="1" applyFont="1" applyBorder="1"/>
    <xf numFmtId="3" fontId="0" fillId="0" borderId="11" xfId="1" applyNumberFormat="1" applyFont="1" applyBorder="1"/>
    <xf numFmtId="3" fontId="0" fillId="0" borderId="16" xfId="0" applyNumberFormat="1" applyBorder="1"/>
    <xf numFmtId="3" fontId="0" fillId="0" borderId="15" xfId="0" applyNumberFormat="1" applyBorder="1"/>
    <xf numFmtId="3" fontId="0" fillId="0" borderId="13" xfId="1" applyNumberFormat="1" applyFont="1" applyBorder="1"/>
    <xf numFmtId="3" fontId="1" fillId="0" borderId="2" xfId="1" applyNumberFormat="1" applyFont="1" applyBorder="1" applyAlignment="1">
      <alignment horizontal="right"/>
    </xf>
    <xf numFmtId="3" fontId="1" fillId="0" borderId="21" xfId="0" applyNumberFormat="1" applyFont="1" applyBorder="1" applyAlignment="1">
      <alignment horizontal="right"/>
    </xf>
    <xf numFmtId="3" fontId="1" fillId="0" borderId="1" xfId="1" applyNumberFormat="1" applyFont="1" applyBorder="1" applyAlignment="1">
      <alignment horizontal="right"/>
    </xf>
    <xf numFmtId="3" fontId="1" fillId="0" borderId="8" xfId="1" applyNumberFormat="1" applyFont="1" applyBorder="1" applyAlignment="1">
      <alignment horizontal="right"/>
    </xf>
    <xf numFmtId="3" fontId="4" fillId="0" borderId="0" xfId="0" applyNumberFormat="1" applyFont="1" applyAlignment="1">
      <alignment horizontal="left"/>
    </xf>
    <xf numFmtId="0" fontId="4" fillId="0" borderId="0" xfId="0" applyFont="1" applyAlignment="1">
      <alignment horizontal="center"/>
    </xf>
    <xf numFmtId="164" fontId="0" fillId="0" borderId="22" xfId="1" applyNumberFormat="1" applyFont="1" applyBorder="1"/>
    <xf numFmtId="164" fontId="0" fillId="0" borderId="22" xfId="0" applyNumberFormat="1" applyBorder="1"/>
    <xf numFmtId="164" fontId="0" fillId="0" borderId="13" xfId="0" applyNumberFormat="1" applyBorder="1"/>
    <xf numFmtId="164" fontId="0" fillId="0" borderId="6" xfId="0" applyNumberFormat="1" applyBorder="1"/>
    <xf numFmtId="164" fontId="0" fillId="0" borderId="5" xfId="0" applyNumberFormat="1" applyBorder="1"/>
    <xf numFmtId="0" fontId="0" fillId="0" borderId="0" xfId="0"/>
    <xf numFmtId="0" fontId="5" fillId="0" borderId="0" xfId="0" applyFont="1" applyAlignment="1">
      <alignment vertical="top" wrapText="1"/>
    </xf>
    <xf numFmtId="0" fontId="4" fillId="0" borderId="0" xfId="0" applyFont="1" applyAlignment="1">
      <alignment horizontal="left" wrapText="1"/>
    </xf>
    <xf numFmtId="164" fontId="1" fillId="0" borderId="8" xfId="0" applyNumberFormat="1" applyFont="1" applyBorder="1" applyAlignment="1">
      <alignment horizontal="center"/>
    </xf>
    <xf numFmtId="164" fontId="1" fillId="0" borderId="1" xfId="0" applyNumberFormat="1" applyFont="1" applyBorder="1" applyAlignment="1">
      <alignment horizontal="center"/>
    </xf>
    <xf numFmtId="164" fontId="1" fillId="0" borderId="9" xfId="0" applyNumberFormat="1" applyFont="1" applyBorder="1" applyAlignment="1">
      <alignment horizontal="center"/>
    </xf>
    <xf numFmtId="164" fontId="1" fillId="0" borderId="11" xfId="1" applyNumberFormat="1" applyFont="1" applyBorder="1" applyAlignment="1">
      <alignment horizontal="right" wrapText="1"/>
    </xf>
    <xf numFmtId="164" fontId="2" fillId="0" borderId="12" xfId="1" applyNumberFormat="1" applyFont="1" applyBorder="1" applyAlignment="1">
      <alignment horizontal="right" wrapText="1"/>
    </xf>
    <xf numFmtId="0" fontId="4" fillId="0" borderId="22" xfId="0" applyFont="1" applyBorder="1"/>
    <xf numFmtId="0" fontId="1" fillId="0" borderId="0" xfId="0" applyFont="1" applyAlignment="1">
      <alignment wrapText="1"/>
    </xf>
    <xf numFmtId="0" fontId="0" fillId="0" borderId="0" xfId="0" applyAlignment="1">
      <alignment wrapText="1"/>
    </xf>
    <xf numFmtId="0" fontId="1" fillId="0" borderId="0" xfId="0" applyFont="1"/>
    <xf numFmtId="0" fontId="0" fillId="0" borderId="0" xfId="0"/>
    <xf numFmtId="3" fontId="1" fillId="0" borderId="8" xfId="0" applyNumberFormat="1" applyFont="1" applyBorder="1" applyAlignment="1">
      <alignment horizontal="center"/>
    </xf>
    <xf numFmtId="3" fontId="1" fillId="0" borderId="1" xfId="0" applyNumberFormat="1" applyFont="1" applyBorder="1" applyAlignment="1">
      <alignment horizontal="center"/>
    </xf>
    <xf numFmtId="3" fontId="1" fillId="0" borderId="9" xfId="0" applyNumberFormat="1" applyFont="1" applyBorder="1" applyAlignment="1">
      <alignment horizontal="center"/>
    </xf>
    <xf numFmtId="3" fontId="1" fillId="0" borderId="11" xfId="1" applyNumberFormat="1" applyFont="1" applyBorder="1" applyAlignment="1">
      <alignment horizontal="right" wrapText="1"/>
    </xf>
    <xf numFmtId="3" fontId="1" fillId="0" borderId="12" xfId="1" applyNumberFormat="1" applyFont="1" applyBorder="1" applyAlignment="1">
      <alignment horizontal="righ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1"/>
  <sheetViews>
    <sheetView showGridLines="0" tabSelected="1" zoomScaleNormal="100" workbookViewId="0">
      <selection activeCell="J68" sqref="J68"/>
    </sheetView>
  </sheetViews>
  <sheetFormatPr defaultRowHeight="12.75" x14ac:dyDescent="0.2"/>
  <cols>
    <col min="1" max="1" width="13.42578125" style="3" customWidth="1"/>
    <col min="2" max="3" width="11.140625" style="30" customWidth="1"/>
    <col min="4" max="8" width="11.140625" style="31" customWidth="1"/>
  </cols>
  <sheetData>
    <row r="1" spans="1:8" ht="20.25" customHeight="1" x14ac:dyDescent="0.25">
      <c r="A1" s="68" t="s">
        <v>91</v>
      </c>
      <c r="B1" s="68"/>
      <c r="C1" s="68"/>
      <c r="D1" s="68"/>
      <c r="E1" s="68"/>
      <c r="F1" s="68"/>
      <c r="G1" s="68"/>
      <c r="H1" s="68"/>
    </row>
    <row r="2" spans="1:8" ht="15.75" customHeight="1" x14ac:dyDescent="0.25">
      <c r="A2" s="74" t="s">
        <v>68</v>
      </c>
      <c r="B2" s="74"/>
      <c r="C2" s="74"/>
      <c r="D2" s="74"/>
      <c r="E2" s="74"/>
      <c r="F2" s="74"/>
      <c r="G2" s="74"/>
      <c r="H2" s="74"/>
    </row>
    <row r="3" spans="1:8" s="1" customFormat="1" x14ac:dyDescent="0.2">
      <c r="A3" s="4"/>
      <c r="B3" s="69" t="s">
        <v>69</v>
      </c>
      <c r="C3" s="70"/>
      <c r="D3" s="71"/>
      <c r="E3" s="70" t="s">
        <v>70</v>
      </c>
      <c r="F3" s="70"/>
      <c r="G3" s="70"/>
      <c r="H3" s="72" t="s">
        <v>71</v>
      </c>
    </row>
    <row r="4" spans="1:8" x14ac:dyDescent="0.2">
      <c r="A4" s="7" t="s">
        <v>72</v>
      </c>
      <c r="B4" s="11" t="s">
        <v>1</v>
      </c>
      <c r="C4" s="12" t="s">
        <v>2</v>
      </c>
      <c r="D4" s="13" t="s">
        <v>0</v>
      </c>
      <c r="E4" s="14" t="s">
        <v>1</v>
      </c>
      <c r="F4" s="14" t="s">
        <v>2</v>
      </c>
      <c r="G4" s="13" t="s">
        <v>0</v>
      </c>
      <c r="H4" s="73"/>
    </row>
    <row r="5" spans="1:8" x14ac:dyDescent="0.2">
      <c r="A5" s="8" t="s">
        <v>10</v>
      </c>
      <c r="B5" s="15">
        <v>148</v>
      </c>
      <c r="C5" s="16">
        <v>0</v>
      </c>
      <c r="D5" s="17">
        <f t="shared" ref="D5:D61" si="0">B5+C5</f>
        <v>148</v>
      </c>
      <c r="E5" s="18">
        <v>0</v>
      </c>
      <c r="F5" s="19">
        <v>0</v>
      </c>
      <c r="G5" s="17">
        <f t="shared" ref="G5:G61" si="1">E5+F5</f>
        <v>0</v>
      </c>
      <c r="H5" s="15">
        <f t="shared" ref="H5:H61" si="2">D5+G5</f>
        <v>148</v>
      </c>
    </row>
    <row r="6" spans="1:8" x14ac:dyDescent="0.2">
      <c r="A6" s="8" t="s">
        <v>11</v>
      </c>
      <c r="B6" s="15">
        <v>244</v>
      </c>
      <c r="C6" s="16">
        <v>0.40354299999999999</v>
      </c>
      <c r="D6" s="17">
        <f t="shared" si="0"/>
        <v>244.40354300000001</v>
      </c>
      <c r="E6" s="18">
        <v>0</v>
      </c>
      <c r="F6" s="19">
        <v>0</v>
      </c>
      <c r="G6" s="17">
        <f t="shared" si="1"/>
        <v>0</v>
      </c>
      <c r="H6" s="15">
        <f t="shared" si="2"/>
        <v>244.40354300000001</v>
      </c>
    </row>
    <row r="7" spans="1:8" x14ac:dyDescent="0.2">
      <c r="A7" s="8" t="s">
        <v>12</v>
      </c>
      <c r="B7" s="15">
        <v>368</v>
      </c>
      <c r="C7" s="16">
        <v>0.40354299999999999</v>
      </c>
      <c r="D7" s="17">
        <f t="shared" si="0"/>
        <v>368.40354300000001</v>
      </c>
      <c r="E7" s="18">
        <v>0</v>
      </c>
      <c r="F7" s="19">
        <v>0</v>
      </c>
      <c r="G7" s="17">
        <f t="shared" si="1"/>
        <v>0</v>
      </c>
      <c r="H7" s="15">
        <f t="shared" si="2"/>
        <v>368.40354300000001</v>
      </c>
    </row>
    <row r="8" spans="1:8" x14ac:dyDescent="0.2">
      <c r="A8" s="8" t="s">
        <v>13</v>
      </c>
      <c r="B8" s="15">
        <v>468</v>
      </c>
      <c r="C8" s="16">
        <v>0</v>
      </c>
      <c r="D8" s="17">
        <f t="shared" si="0"/>
        <v>468</v>
      </c>
      <c r="E8" s="18">
        <v>0</v>
      </c>
      <c r="F8" s="19">
        <v>0</v>
      </c>
      <c r="G8" s="17">
        <f t="shared" si="1"/>
        <v>0</v>
      </c>
      <c r="H8" s="15">
        <f t="shared" si="2"/>
        <v>468</v>
      </c>
    </row>
    <row r="9" spans="1:8" x14ac:dyDescent="0.2">
      <c r="A9" s="8" t="s">
        <v>14</v>
      </c>
      <c r="B9" s="15">
        <v>557</v>
      </c>
      <c r="C9" s="16">
        <v>0.80708599999999997</v>
      </c>
      <c r="D9" s="17">
        <f t="shared" si="0"/>
        <v>557.80708600000003</v>
      </c>
      <c r="E9" s="18">
        <v>0</v>
      </c>
      <c r="F9" s="19">
        <v>0</v>
      </c>
      <c r="G9" s="17">
        <f t="shared" si="1"/>
        <v>0</v>
      </c>
      <c r="H9" s="15">
        <f t="shared" si="2"/>
        <v>557.80708600000003</v>
      </c>
    </row>
    <row r="10" spans="1:8" x14ac:dyDescent="0.2">
      <c r="A10" s="9" t="s">
        <v>15</v>
      </c>
      <c r="B10" s="20">
        <v>753</v>
      </c>
      <c r="C10" s="21">
        <v>0</v>
      </c>
      <c r="D10" s="22">
        <f t="shared" si="0"/>
        <v>753</v>
      </c>
      <c r="E10" s="23">
        <v>22</v>
      </c>
      <c r="F10" s="24">
        <v>2.531914</v>
      </c>
      <c r="G10" s="22">
        <f t="shared" si="1"/>
        <v>24.531914</v>
      </c>
      <c r="H10" s="20">
        <f t="shared" si="2"/>
        <v>777.53191400000003</v>
      </c>
    </row>
    <row r="11" spans="1:8" x14ac:dyDescent="0.2">
      <c r="A11" s="8" t="s">
        <v>16</v>
      </c>
      <c r="B11" s="15">
        <v>1010</v>
      </c>
      <c r="C11" s="16">
        <v>2.0177149999999999</v>
      </c>
      <c r="D11" s="17">
        <f t="shared" si="0"/>
        <v>1012.017715</v>
      </c>
      <c r="E11" s="18">
        <v>35</v>
      </c>
      <c r="F11" s="19">
        <v>5.4255300000000002</v>
      </c>
      <c r="G11" s="17">
        <f t="shared" si="1"/>
        <v>40.425530000000002</v>
      </c>
      <c r="H11" s="15">
        <f t="shared" si="2"/>
        <v>1052.4432449999999</v>
      </c>
    </row>
    <row r="12" spans="1:8" x14ac:dyDescent="0.2">
      <c r="A12" s="8" t="s">
        <v>17</v>
      </c>
      <c r="B12" s="15">
        <v>1684</v>
      </c>
      <c r="C12" s="16">
        <v>2.4212579999999999</v>
      </c>
      <c r="D12" s="17">
        <f t="shared" si="0"/>
        <v>1686.4212580000001</v>
      </c>
      <c r="E12" s="18">
        <v>92</v>
      </c>
      <c r="F12" s="19">
        <v>2.531914</v>
      </c>
      <c r="G12" s="17">
        <f t="shared" si="1"/>
        <v>94.531914</v>
      </c>
      <c r="H12" s="15">
        <f t="shared" si="2"/>
        <v>1780.953172</v>
      </c>
    </row>
    <row r="13" spans="1:8" x14ac:dyDescent="0.2">
      <c r="A13" s="8" t="s">
        <v>18</v>
      </c>
      <c r="B13" s="15">
        <v>2603</v>
      </c>
      <c r="C13" s="16">
        <v>4.8425159999999998</v>
      </c>
      <c r="D13" s="17">
        <f t="shared" si="0"/>
        <v>2607.8425160000002</v>
      </c>
      <c r="E13" s="18">
        <v>206</v>
      </c>
      <c r="F13" s="19">
        <v>5.7872320000000004</v>
      </c>
      <c r="G13" s="17">
        <f t="shared" si="1"/>
        <v>211.78723199999999</v>
      </c>
      <c r="H13" s="15">
        <f t="shared" si="2"/>
        <v>2819.6297480000003</v>
      </c>
    </row>
    <row r="14" spans="1:8" x14ac:dyDescent="0.2">
      <c r="A14" s="10" t="s">
        <v>19</v>
      </c>
      <c r="B14" s="25">
        <v>3526</v>
      </c>
      <c r="C14" s="26">
        <v>5.2460589999999998</v>
      </c>
      <c r="D14" s="27">
        <f t="shared" si="0"/>
        <v>3531.2460590000001</v>
      </c>
      <c r="E14" s="28">
        <v>389</v>
      </c>
      <c r="F14" s="29">
        <v>8.680848000000001</v>
      </c>
      <c r="G14" s="27">
        <f t="shared" si="1"/>
        <v>397.68084800000003</v>
      </c>
      <c r="H14" s="25">
        <f t="shared" si="2"/>
        <v>3928.926907</v>
      </c>
    </row>
    <row r="15" spans="1:8" x14ac:dyDescent="0.2">
      <c r="A15" s="9" t="s">
        <v>20</v>
      </c>
      <c r="B15" s="20">
        <v>4446</v>
      </c>
      <c r="C15" s="21">
        <v>25.826751999999999</v>
      </c>
      <c r="D15" s="22">
        <f t="shared" si="0"/>
        <v>4471.8267519999999</v>
      </c>
      <c r="E15" s="23">
        <v>534</v>
      </c>
      <c r="F15" s="24">
        <v>56.063810000000004</v>
      </c>
      <c r="G15" s="22">
        <f t="shared" si="1"/>
        <v>590.06380999999999</v>
      </c>
      <c r="H15" s="20">
        <f t="shared" si="2"/>
        <v>5061.8905619999996</v>
      </c>
    </row>
    <row r="16" spans="1:8" x14ac:dyDescent="0.2">
      <c r="A16" s="8" t="s">
        <v>21</v>
      </c>
      <c r="B16" s="15">
        <v>5402</v>
      </c>
      <c r="C16" s="16">
        <v>81.919229000000001</v>
      </c>
      <c r="D16" s="17">
        <f t="shared" si="0"/>
        <v>5483.9192290000001</v>
      </c>
      <c r="E16" s="18">
        <v>729</v>
      </c>
      <c r="F16" s="19">
        <v>146.48931000000002</v>
      </c>
      <c r="G16" s="17">
        <f t="shared" si="1"/>
        <v>875.48931000000005</v>
      </c>
      <c r="H16" s="15">
        <f t="shared" si="2"/>
        <v>6359.408539</v>
      </c>
    </row>
    <row r="17" spans="1:8" x14ac:dyDescent="0.2">
      <c r="A17" s="8" t="s">
        <v>22</v>
      </c>
      <c r="B17" s="15">
        <v>6390</v>
      </c>
      <c r="C17" s="16">
        <v>139.22233499999999</v>
      </c>
      <c r="D17" s="17">
        <f t="shared" si="0"/>
        <v>6529.2223350000004</v>
      </c>
      <c r="E17" s="18">
        <v>855</v>
      </c>
      <c r="F17" s="19">
        <v>446.70197000000002</v>
      </c>
      <c r="G17" s="17">
        <f t="shared" si="1"/>
        <v>1301.7019700000001</v>
      </c>
      <c r="H17" s="15">
        <f t="shared" si="2"/>
        <v>7830.9243050000005</v>
      </c>
    </row>
    <row r="18" spans="1:8" x14ac:dyDescent="0.2">
      <c r="A18" s="8" t="s">
        <v>23</v>
      </c>
      <c r="B18" s="15">
        <v>7170</v>
      </c>
      <c r="C18" s="16">
        <v>196.12189799999999</v>
      </c>
      <c r="D18" s="17">
        <f t="shared" si="0"/>
        <v>7366.1218980000003</v>
      </c>
      <c r="E18" s="18">
        <v>1249</v>
      </c>
      <c r="F18" s="19">
        <v>780.19121400000006</v>
      </c>
      <c r="G18" s="17">
        <f t="shared" si="1"/>
        <v>2029.1912139999999</v>
      </c>
      <c r="H18" s="15">
        <f t="shared" si="2"/>
        <v>9395.3131119999998</v>
      </c>
    </row>
    <row r="19" spans="1:8" x14ac:dyDescent="0.2">
      <c r="A19" s="10" t="s">
        <v>24</v>
      </c>
      <c r="B19" s="25">
        <v>6991</v>
      </c>
      <c r="C19" s="26">
        <v>151.32862499999999</v>
      </c>
      <c r="D19" s="27">
        <f t="shared" si="0"/>
        <v>7142.3286250000001</v>
      </c>
      <c r="E19" s="28">
        <v>1596</v>
      </c>
      <c r="F19" s="29">
        <v>1024.7017660000001</v>
      </c>
      <c r="G19" s="27">
        <f t="shared" si="1"/>
        <v>2620.7017660000001</v>
      </c>
      <c r="H19" s="25">
        <f t="shared" si="2"/>
        <v>9763.0303910000002</v>
      </c>
    </row>
    <row r="20" spans="1:8" x14ac:dyDescent="0.2">
      <c r="A20" s="9" t="s">
        <v>25</v>
      </c>
      <c r="B20" s="20">
        <v>7624</v>
      </c>
      <c r="C20" s="21">
        <v>194.10418300000001</v>
      </c>
      <c r="D20" s="22">
        <f t="shared" si="0"/>
        <v>7818.1041830000004</v>
      </c>
      <c r="E20" s="23">
        <v>1736</v>
      </c>
      <c r="F20" s="24">
        <v>1013.8507060000001</v>
      </c>
      <c r="G20" s="22">
        <f t="shared" si="1"/>
        <v>2749.8507060000002</v>
      </c>
      <c r="H20" s="20">
        <f t="shared" si="2"/>
        <v>10567.954889000001</v>
      </c>
    </row>
    <row r="21" spans="1:8" x14ac:dyDescent="0.2">
      <c r="A21" s="8" t="s">
        <v>26</v>
      </c>
      <c r="B21" s="15">
        <v>7786</v>
      </c>
      <c r="C21" s="16">
        <v>264.32066499999996</v>
      </c>
      <c r="D21" s="17">
        <f t="shared" si="0"/>
        <v>8050.3206650000002</v>
      </c>
      <c r="E21" s="18">
        <v>1631</v>
      </c>
      <c r="F21" s="19">
        <v>1016.744322</v>
      </c>
      <c r="G21" s="17">
        <f t="shared" si="1"/>
        <v>2647.744322</v>
      </c>
      <c r="H21" s="15">
        <f t="shared" si="2"/>
        <v>10698.064987</v>
      </c>
    </row>
    <row r="22" spans="1:8" x14ac:dyDescent="0.2">
      <c r="A22" s="8" t="s">
        <v>27</v>
      </c>
      <c r="B22" s="15">
        <v>8715</v>
      </c>
      <c r="C22" s="16">
        <v>429.36975200000001</v>
      </c>
      <c r="D22" s="17">
        <f t="shared" si="0"/>
        <v>9144.3697520000005</v>
      </c>
      <c r="E22" s="18">
        <v>1903</v>
      </c>
      <c r="F22" s="19">
        <v>1230.148502</v>
      </c>
      <c r="G22" s="17">
        <f t="shared" si="1"/>
        <v>3133.148502</v>
      </c>
      <c r="H22" s="15">
        <f t="shared" si="2"/>
        <v>12277.518254000001</v>
      </c>
    </row>
    <row r="23" spans="1:8" x14ac:dyDescent="0.2">
      <c r="A23" s="8" t="s">
        <v>28</v>
      </c>
      <c r="B23" s="15">
        <v>9418</v>
      </c>
      <c r="C23" s="16">
        <v>442.68667099999999</v>
      </c>
      <c r="D23" s="17">
        <f t="shared" si="0"/>
        <v>9860.6866709999995</v>
      </c>
      <c r="E23" s="18">
        <v>2070</v>
      </c>
      <c r="F23" s="19">
        <v>1274.99955</v>
      </c>
      <c r="G23" s="17">
        <f t="shared" si="1"/>
        <v>3344.99955</v>
      </c>
      <c r="H23" s="15">
        <f t="shared" si="2"/>
        <v>13205.686221</v>
      </c>
    </row>
    <row r="24" spans="1:8" x14ac:dyDescent="0.2">
      <c r="A24" s="10" t="s">
        <v>29</v>
      </c>
      <c r="B24" s="25">
        <v>10157</v>
      </c>
      <c r="C24" s="26">
        <v>427.352037</v>
      </c>
      <c r="D24" s="27">
        <f t="shared" si="0"/>
        <v>10584.352037000001</v>
      </c>
      <c r="E24" s="28">
        <v>2114</v>
      </c>
      <c r="F24" s="29">
        <v>1172.2761820000001</v>
      </c>
      <c r="G24" s="27">
        <f t="shared" si="1"/>
        <v>3286.2761820000001</v>
      </c>
      <c r="H24" s="25">
        <f t="shared" si="2"/>
        <v>13870.628219</v>
      </c>
    </row>
    <row r="25" spans="1:8" x14ac:dyDescent="0.2">
      <c r="A25" s="9" t="s">
        <v>30</v>
      </c>
      <c r="B25" s="20">
        <v>10085</v>
      </c>
      <c r="C25" s="21">
        <v>434.21226799999999</v>
      </c>
      <c r="D25" s="22">
        <f t="shared" si="0"/>
        <v>10519.212267999999</v>
      </c>
      <c r="E25" s="23">
        <v>2223</v>
      </c>
      <c r="F25" s="24">
        <v>1076.7868540000002</v>
      </c>
      <c r="G25" s="22">
        <f t="shared" si="1"/>
        <v>3299.7868539999999</v>
      </c>
      <c r="H25" s="20">
        <f t="shared" si="2"/>
        <v>13818.999121999999</v>
      </c>
    </row>
    <row r="26" spans="1:8" x14ac:dyDescent="0.2">
      <c r="A26" s="8" t="s">
        <v>31</v>
      </c>
      <c r="B26" s="15">
        <v>9768</v>
      </c>
      <c r="C26" s="16">
        <v>412.82448899999997</v>
      </c>
      <c r="D26" s="17">
        <f t="shared" si="0"/>
        <v>10180.824489000001</v>
      </c>
      <c r="E26" s="18">
        <v>2249</v>
      </c>
      <c r="F26" s="19">
        <v>941.51030600000001</v>
      </c>
      <c r="G26" s="17">
        <f t="shared" si="1"/>
        <v>3190.5103060000001</v>
      </c>
      <c r="H26" s="15">
        <f t="shared" si="2"/>
        <v>13371.334795000001</v>
      </c>
    </row>
    <row r="27" spans="1:8" x14ac:dyDescent="0.2">
      <c r="A27" s="8" t="s">
        <v>32</v>
      </c>
      <c r="B27" s="15">
        <v>10147</v>
      </c>
      <c r="C27" s="16">
        <v>423.31660699999998</v>
      </c>
      <c r="D27" s="17">
        <f t="shared" si="0"/>
        <v>10570.316607000001</v>
      </c>
      <c r="E27" s="18">
        <v>2493</v>
      </c>
      <c r="F27" s="19">
        <v>830.10609000000011</v>
      </c>
      <c r="G27" s="17">
        <f t="shared" si="1"/>
        <v>3323.1060900000002</v>
      </c>
      <c r="H27" s="15">
        <f t="shared" si="2"/>
        <v>13893.422697000002</v>
      </c>
    </row>
    <row r="28" spans="1:8" x14ac:dyDescent="0.2">
      <c r="A28" s="8" t="s">
        <v>33</v>
      </c>
      <c r="B28" s="15">
        <v>10310</v>
      </c>
      <c r="C28" s="16">
        <v>505.23583600000001</v>
      </c>
      <c r="D28" s="17">
        <f t="shared" si="0"/>
        <v>10815.235836</v>
      </c>
      <c r="E28" s="18">
        <v>2543</v>
      </c>
      <c r="F28" s="19">
        <v>810.9358840000001</v>
      </c>
      <c r="G28" s="17">
        <f t="shared" si="1"/>
        <v>3353.935884</v>
      </c>
      <c r="H28" s="15">
        <f t="shared" si="2"/>
        <v>14169.17172</v>
      </c>
    </row>
    <row r="29" spans="1:8" x14ac:dyDescent="0.2">
      <c r="A29" s="10" t="s">
        <v>34</v>
      </c>
      <c r="B29" s="25">
        <v>9927</v>
      </c>
      <c r="C29" s="26">
        <v>485.46222899999998</v>
      </c>
      <c r="D29" s="27">
        <f t="shared" si="0"/>
        <v>10412.462229000001</v>
      </c>
      <c r="E29" s="28">
        <v>2615</v>
      </c>
      <c r="F29" s="29">
        <v>715.4465560000001</v>
      </c>
      <c r="G29" s="27">
        <f t="shared" si="1"/>
        <v>3330.4465559999999</v>
      </c>
      <c r="H29" s="25">
        <f t="shared" si="2"/>
        <v>13742.908785</v>
      </c>
    </row>
    <row r="30" spans="1:8" x14ac:dyDescent="0.2">
      <c r="A30" s="9" t="s">
        <v>35</v>
      </c>
      <c r="B30" s="20">
        <v>10355</v>
      </c>
      <c r="C30" s="21">
        <v>549.62556599999994</v>
      </c>
      <c r="D30" s="22">
        <f t="shared" si="0"/>
        <v>10904.625566000001</v>
      </c>
      <c r="E30" s="23">
        <v>2547</v>
      </c>
      <c r="F30" s="24">
        <v>693.38273400000003</v>
      </c>
      <c r="G30" s="22">
        <f t="shared" si="1"/>
        <v>3240.3827339999998</v>
      </c>
      <c r="H30" s="20">
        <f t="shared" si="2"/>
        <v>14145.008300000001</v>
      </c>
    </row>
    <row r="31" spans="1:8" x14ac:dyDescent="0.2">
      <c r="A31" s="8" t="s">
        <v>36</v>
      </c>
      <c r="B31" s="15">
        <v>10375</v>
      </c>
      <c r="C31" s="16">
        <v>529.44841599999995</v>
      </c>
      <c r="D31" s="17">
        <f t="shared" si="0"/>
        <v>10904.448415999999</v>
      </c>
      <c r="E31" s="18">
        <v>2578</v>
      </c>
      <c r="F31" s="19">
        <v>702.42528400000003</v>
      </c>
      <c r="G31" s="17">
        <f t="shared" si="1"/>
        <v>3280.4252839999999</v>
      </c>
      <c r="H31" s="15">
        <f t="shared" si="2"/>
        <v>14184.8737</v>
      </c>
    </row>
    <row r="32" spans="1:8" x14ac:dyDescent="0.2">
      <c r="A32" s="8" t="s">
        <v>37</v>
      </c>
      <c r="B32" s="15">
        <v>10376</v>
      </c>
      <c r="C32" s="16">
        <v>525.81652899999995</v>
      </c>
      <c r="D32" s="17">
        <f t="shared" si="0"/>
        <v>10901.816529</v>
      </c>
      <c r="E32" s="18">
        <v>2699</v>
      </c>
      <c r="F32" s="19">
        <v>676.38274000000001</v>
      </c>
      <c r="G32" s="17">
        <f t="shared" si="1"/>
        <v>3375.38274</v>
      </c>
      <c r="H32" s="15">
        <f t="shared" si="2"/>
        <v>14277.199269000001</v>
      </c>
    </row>
    <row r="33" spans="1:8" x14ac:dyDescent="0.2">
      <c r="A33" s="8" t="s">
        <v>38</v>
      </c>
      <c r="B33" s="15">
        <v>10147</v>
      </c>
      <c r="C33" s="16">
        <v>500.79686299999997</v>
      </c>
      <c r="D33" s="17">
        <f t="shared" si="0"/>
        <v>10647.796863</v>
      </c>
      <c r="E33" s="18">
        <v>2676</v>
      </c>
      <c r="F33" s="19">
        <v>681.80826999999999</v>
      </c>
      <c r="G33" s="17">
        <f t="shared" si="1"/>
        <v>3357.80827</v>
      </c>
      <c r="H33" s="15">
        <f t="shared" si="2"/>
        <v>14005.605132999999</v>
      </c>
    </row>
    <row r="34" spans="1:8" x14ac:dyDescent="0.2">
      <c r="A34" s="10" t="s">
        <v>39</v>
      </c>
      <c r="B34" s="25">
        <v>9876</v>
      </c>
      <c r="C34" s="26">
        <v>566.17082900000003</v>
      </c>
      <c r="D34" s="27">
        <f t="shared" si="0"/>
        <v>10442.170829000001</v>
      </c>
      <c r="E34" s="28">
        <v>2778</v>
      </c>
      <c r="F34" s="29">
        <v>762.82951800000001</v>
      </c>
      <c r="G34" s="27">
        <f t="shared" si="1"/>
        <v>3540.829518</v>
      </c>
      <c r="H34" s="25">
        <f t="shared" si="2"/>
        <v>13983.000347000001</v>
      </c>
    </row>
    <row r="35" spans="1:8" x14ac:dyDescent="0.2">
      <c r="A35" s="9" t="s">
        <v>40</v>
      </c>
      <c r="B35" s="20">
        <v>9698</v>
      </c>
      <c r="C35" s="21">
        <v>610.157016</v>
      </c>
      <c r="D35" s="22">
        <f t="shared" si="0"/>
        <v>10308.157015999999</v>
      </c>
      <c r="E35" s="23">
        <v>2811</v>
      </c>
      <c r="F35" s="24">
        <v>796.10610200000008</v>
      </c>
      <c r="G35" s="22">
        <f t="shared" si="1"/>
        <v>3607.1061020000002</v>
      </c>
      <c r="H35" s="20">
        <f t="shared" si="2"/>
        <v>13915.263117999999</v>
      </c>
    </row>
    <row r="36" spans="1:8" x14ac:dyDescent="0.2">
      <c r="A36" s="8" t="s">
        <v>41</v>
      </c>
      <c r="B36" s="15">
        <v>9635</v>
      </c>
      <c r="C36" s="16">
        <v>652.52903100000003</v>
      </c>
      <c r="D36" s="17">
        <f t="shared" si="0"/>
        <v>10287.529031</v>
      </c>
      <c r="E36" s="18">
        <v>2951</v>
      </c>
      <c r="F36" s="19">
        <v>913.29755000000011</v>
      </c>
      <c r="G36" s="17">
        <f t="shared" si="1"/>
        <v>3864.2975500000002</v>
      </c>
      <c r="H36" s="15">
        <f t="shared" si="2"/>
        <v>14151.826581000001</v>
      </c>
    </row>
    <row r="37" spans="1:8" x14ac:dyDescent="0.2">
      <c r="A37" s="8" t="s">
        <v>42</v>
      </c>
      <c r="B37" s="15">
        <v>9500</v>
      </c>
      <c r="C37" s="16">
        <v>649.30068699999993</v>
      </c>
      <c r="D37" s="17">
        <f t="shared" si="0"/>
        <v>10149.300686999999</v>
      </c>
      <c r="E37" s="18">
        <v>2860</v>
      </c>
      <c r="F37" s="19">
        <v>1100.6591860000001</v>
      </c>
      <c r="G37" s="17">
        <f t="shared" si="1"/>
        <v>3960.6591859999999</v>
      </c>
      <c r="H37" s="15">
        <f t="shared" si="2"/>
        <v>14109.959873</v>
      </c>
    </row>
    <row r="38" spans="1:8" x14ac:dyDescent="0.2">
      <c r="A38" s="8" t="s">
        <v>43</v>
      </c>
      <c r="B38" s="15">
        <v>9718</v>
      </c>
      <c r="C38" s="16">
        <v>681.58412699999997</v>
      </c>
      <c r="D38" s="17">
        <f t="shared" si="0"/>
        <v>10399.584127</v>
      </c>
      <c r="E38" s="18">
        <v>3063</v>
      </c>
      <c r="F38" s="19">
        <v>1140.8081080000002</v>
      </c>
      <c r="G38" s="17">
        <f t="shared" si="1"/>
        <v>4203.8081080000002</v>
      </c>
      <c r="H38" s="15">
        <f t="shared" si="2"/>
        <v>14603.392234999999</v>
      </c>
    </row>
    <row r="39" spans="1:8" x14ac:dyDescent="0.2">
      <c r="A39" s="10" t="s">
        <v>44</v>
      </c>
      <c r="B39" s="25">
        <v>10105</v>
      </c>
      <c r="C39" s="26">
        <v>581.90900599999998</v>
      </c>
      <c r="D39" s="27">
        <f t="shared" si="0"/>
        <v>10686.909006</v>
      </c>
      <c r="E39" s="28">
        <v>3244</v>
      </c>
      <c r="F39" s="29">
        <v>1050.74431</v>
      </c>
      <c r="G39" s="27">
        <f t="shared" si="1"/>
        <v>4294.74431</v>
      </c>
      <c r="H39" s="25">
        <f t="shared" si="2"/>
        <v>14981.653316</v>
      </c>
    </row>
    <row r="40" spans="1:8" x14ac:dyDescent="0.2">
      <c r="A40" s="9" t="s">
        <v>45</v>
      </c>
      <c r="B40" s="20">
        <v>9665</v>
      </c>
      <c r="C40" s="21">
        <v>497.16497599999997</v>
      </c>
      <c r="D40" s="22">
        <f t="shared" si="0"/>
        <v>10162.164976</v>
      </c>
      <c r="E40" s="23">
        <v>3270</v>
      </c>
      <c r="F40" s="24">
        <v>1069.914516</v>
      </c>
      <c r="G40" s="22">
        <f t="shared" si="1"/>
        <v>4339.9145159999998</v>
      </c>
      <c r="H40" s="20">
        <f t="shared" si="2"/>
        <v>14502.079492000001</v>
      </c>
    </row>
    <row r="41" spans="1:8" x14ac:dyDescent="0.2">
      <c r="A41" s="8" t="s">
        <v>46</v>
      </c>
      <c r="B41" s="15">
        <v>9745</v>
      </c>
      <c r="C41" s="16">
        <v>544.78305</v>
      </c>
      <c r="D41" s="17">
        <f t="shared" si="0"/>
        <v>10289.78305</v>
      </c>
      <c r="E41" s="18">
        <v>3366</v>
      </c>
      <c r="F41" s="19">
        <v>992.51028800000006</v>
      </c>
      <c r="G41" s="17">
        <f t="shared" si="1"/>
        <v>4358.5102880000004</v>
      </c>
      <c r="H41" s="15">
        <f t="shared" si="2"/>
        <v>14648.293337999999</v>
      </c>
    </row>
    <row r="42" spans="1:8" x14ac:dyDescent="0.2">
      <c r="A42" s="8" t="s">
        <v>47</v>
      </c>
      <c r="B42" s="15">
        <v>9974</v>
      </c>
      <c r="C42" s="16">
        <v>538.72990500000003</v>
      </c>
      <c r="D42" s="17">
        <f t="shared" si="0"/>
        <v>10512.729905</v>
      </c>
      <c r="E42" s="18">
        <v>3405</v>
      </c>
      <c r="F42" s="19">
        <v>1051.4677140000001</v>
      </c>
      <c r="G42" s="17">
        <f t="shared" si="1"/>
        <v>4456.4677140000003</v>
      </c>
      <c r="H42" s="15">
        <f t="shared" si="2"/>
        <v>14969.197619</v>
      </c>
    </row>
    <row r="43" spans="1:8" x14ac:dyDescent="0.2">
      <c r="A43" s="8" t="s">
        <v>48</v>
      </c>
      <c r="B43" s="15">
        <v>10082</v>
      </c>
      <c r="C43" s="16">
        <v>566.17082900000003</v>
      </c>
      <c r="D43" s="17">
        <f t="shared" si="0"/>
        <v>10648.170829000001</v>
      </c>
      <c r="E43" s="18">
        <v>3212</v>
      </c>
      <c r="F43" s="19">
        <v>1073.531536</v>
      </c>
      <c r="G43" s="17">
        <f t="shared" si="1"/>
        <v>4285.5315360000004</v>
      </c>
      <c r="H43" s="15">
        <f t="shared" si="2"/>
        <v>14933.702365000001</v>
      </c>
    </row>
    <row r="44" spans="1:8" x14ac:dyDescent="0.2">
      <c r="A44" s="10" t="s">
        <v>49</v>
      </c>
      <c r="B44" s="25">
        <v>9924</v>
      </c>
      <c r="C44" s="26">
        <v>541.95824900000002</v>
      </c>
      <c r="D44" s="27">
        <f t="shared" si="0"/>
        <v>10465.958248999999</v>
      </c>
      <c r="E44" s="28">
        <v>3397</v>
      </c>
      <c r="F44" s="29">
        <v>959.2337040000001</v>
      </c>
      <c r="G44" s="27">
        <f t="shared" si="1"/>
        <v>4356.2337040000002</v>
      </c>
      <c r="H44" s="25">
        <f t="shared" si="2"/>
        <v>14822.191953</v>
      </c>
    </row>
    <row r="45" spans="1:8" x14ac:dyDescent="0.2">
      <c r="A45" s="9" t="s">
        <v>50</v>
      </c>
      <c r="B45" s="20">
        <v>10513</v>
      </c>
      <c r="C45" s="21">
        <v>506.850008</v>
      </c>
      <c r="D45" s="22">
        <f t="shared" si="0"/>
        <v>11019.850007999999</v>
      </c>
      <c r="E45" s="23">
        <v>3189</v>
      </c>
      <c r="F45" s="24">
        <v>1039.169846</v>
      </c>
      <c r="G45" s="22">
        <f t="shared" si="1"/>
        <v>4228.1698459999998</v>
      </c>
      <c r="H45" s="20">
        <f t="shared" si="2"/>
        <v>15248.019853999998</v>
      </c>
    </row>
    <row r="46" spans="1:8" x14ac:dyDescent="0.2">
      <c r="A46" s="8" t="s">
        <v>51</v>
      </c>
      <c r="B46" s="15">
        <v>10981</v>
      </c>
      <c r="C46" s="16">
        <v>516.13149699999997</v>
      </c>
      <c r="D46" s="17">
        <f t="shared" si="0"/>
        <v>11497.131497</v>
      </c>
      <c r="E46" s="18">
        <v>3177</v>
      </c>
      <c r="F46" s="19">
        <v>1154.1910820000001</v>
      </c>
      <c r="G46" s="17">
        <f t="shared" si="1"/>
        <v>4331.1910820000003</v>
      </c>
      <c r="H46" s="15">
        <f t="shared" si="2"/>
        <v>15828.322579</v>
      </c>
    </row>
    <row r="47" spans="1:8" x14ac:dyDescent="0.2">
      <c r="A47" s="8" t="s">
        <v>52</v>
      </c>
      <c r="B47" s="15">
        <v>11419</v>
      </c>
      <c r="C47" s="16">
        <v>512.90315299999997</v>
      </c>
      <c r="D47" s="17">
        <f t="shared" si="0"/>
        <v>11931.903152999999</v>
      </c>
      <c r="E47" s="18">
        <v>3045</v>
      </c>
      <c r="F47" s="19">
        <v>1231.233608</v>
      </c>
      <c r="G47" s="17">
        <f t="shared" si="1"/>
        <v>4276.2336080000005</v>
      </c>
      <c r="H47" s="15">
        <f t="shared" si="2"/>
        <v>16208.136761</v>
      </c>
    </row>
    <row r="48" spans="1:8" x14ac:dyDescent="0.2">
      <c r="A48" s="8" t="s">
        <v>53</v>
      </c>
      <c r="B48" s="15">
        <v>11934</v>
      </c>
      <c r="C48" s="16">
        <v>533.88738899999998</v>
      </c>
      <c r="D48" s="17">
        <f t="shared" si="0"/>
        <v>12467.887389</v>
      </c>
      <c r="E48" s="18">
        <v>3055</v>
      </c>
      <c r="F48" s="19">
        <v>1306.4676240000001</v>
      </c>
      <c r="G48" s="17">
        <f t="shared" si="1"/>
        <v>4361.4676239999999</v>
      </c>
      <c r="H48" s="15">
        <f t="shared" si="2"/>
        <v>16829.355013</v>
      </c>
    </row>
    <row r="49" spans="1:8" x14ac:dyDescent="0.2">
      <c r="A49" s="10" t="s">
        <v>54</v>
      </c>
      <c r="B49" s="25">
        <v>12339</v>
      </c>
      <c r="C49" s="26">
        <v>527.430701</v>
      </c>
      <c r="D49" s="27">
        <f t="shared" si="0"/>
        <v>12866.430700999999</v>
      </c>
      <c r="E49" s="28">
        <v>3251</v>
      </c>
      <c r="F49" s="29">
        <v>1431.616516</v>
      </c>
      <c r="G49" s="27">
        <f t="shared" si="1"/>
        <v>4682.616516</v>
      </c>
      <c r="H49" s="25">
        <f t="shared" si="2"/>
        <v>17549.047216999999</v>
      </c>
    </row>
    <row r="50" spans="1:8" x14ac:dyDescent="0.2">
      <c r="A50" s="9" t="s">
        <v>55</v>
      </c>
      <c r="B50" s="20">
        <v>12724</v>
      </c>
      <c r="C50" s="21">
        <v>605.31449999999995</v>
      </c>
      <c r="D50" s="22">
        <f t="shared" si="0"/>
        <v>13329.3145</v>
      </c>
      <c r="E50" s="23">
        <v>4125</v>
      </c>
      <c r="F50" s="24">
        <v>1316.59528</v>
      </c>
      <c r="G50" s="22">
        <f t="shared" si="1"/>
        <v>5441.5952799999995</v>
      </c>
      <c r="H50" s="20">
        <f t="shared" si="2"/>
        <v>18770.909780000002</v>
      </c>
    </row>
    <row r="51" spans="1:8" x14ac:dyDescent="0.2">
      <c r="A51" s="8" t="s">
        <v>56</v>
      </c>
      <c r="B51" s="15">
        <v>12710</v>
      </c>
      <c r="C51" s="16">
        <v>549.62556599999994</v>
      </c>
      <c r="D51" s="17">
        <f t="shared" si="0"/>
        <v>13259.625566000001</v>
      </c>
      <c r="E51" s="18">
        <v>4412</v>
      </c>
      <c r="F51" s="19">
        <v>1396.1697200000001</v>
      </c>
      <c r="G51" s="17">
        <f t="shared" si="1"/>
        <v>5808.1697199999999</v>
      </c>
      <c r="H51" s="15">
        <f t="shared" si="2"/>
        <v>19067.795286</v>
      </c>
    </row>
    <row r="52" spans="1:8" x14ac:dyDescent="0.2">
      <c r="A52" s="8" t="s">
        <v>57</v>
      </c>
      <c r="B52" s="15">
        <v>12620</v>
      </c>
      <c r="C52" s="16">
        <v>499.58623399999999</v>
      </c>
      <c r="D52" s="17">
        <f t="shared" si="0"/>
        <v>13119.586234</v>
      </c>
      <c r="E52" s="18">
        <v>3342</v>
      </c>
      <c r="F52" s="19">
        <v>1622.2334700000001</v>
      </c>
      <c r="G52" s="17">
        <f t="shared" si="1"/>
        <v>4964.2334700000001</v>
      </c>
      <c r="H52" s="15">
        <f t="shared" si="2"/>
        <v>18083.819704000001</v>
      </c>
    </row>
    <row r="53" spans="1:8" x14ac:dyDescent="0.2">
      <c r="A53" s="8" t="s">
        <v>58</v>
      </c>
      <c r="B53" s="15">
        <v>13180</v>
      </c>
      <c r="C53" s="16">
        <v>446.72210100000001</v>
      </c>
      <c r="D53" s="17">
        <f t="shared" si="0"/>
        <v>13626.722100999999</v>
      </c>
      <c r="E53" s="18">
        <v>3449</v>
      </c>
      <c r="F53" s="19">
        <v>1546.2760500000002</v>
      </c>
      <c r="G53" s="17">
        <f t="shared" si="1"/>
        <v>4995.2760500000004</v>
      </c>
      <c r="H53" s="15">
        <f t="shared" si="2"/>
        <v>18621.998151</v>
      </c>
    </row>
    <row r="54" spans="1:8" x14ac:dyDescent="0.2">
      <c r="A54" s="10" t="s">
        <v>59</v>
      </c>
      <c r="B54" s="25">
        <v>13736</v>
      </c>
      <c r="C54" s="26">
        <v>448.33627300000001</v>
      </c>
      <c r="D54" s="27">
        <f t="shared" si="0"/>
        <v>14184.336273000001</v>
      </c>
      <c r="E54" s="28">
        <v>4521</v>
      </c>
      <c r="F54" s="29">
        <v>1140.8081080000002</v>
      </c>
      <c r="G54" s="27">
        <f t="shared" si="1"/>
        <v>5661.8081080000002</v>
      </c>
      <c r="H54" s="25">
        <f t="shared" si="2"/>
        <v>19846.144381000002</v>
      </c>
    </row>
    <row r="55" spans="1:8" x14ac:dyDescent="0.2">
      <c r="A55" s="9" t="s">
        <v>60</v>
      </c>
      <c r="B55" s="20">
        <v>14339</v>
      </c>
      <c r="C55" s="21">
        <v>476.18073999999996</v>
      </c>
      <c r="D55" s="22">
        <f t="shared" si="0"/>
        <v>14815.18074</v>
      </c>
      <c r="E55" s="23">
        <v>4584</v>
      </c>
      <c r="F55" s="24">
        <v>1173.3612880000001</v>
      </c>
      <c r="G55" s="22">
        <f t="shared" si="1"/>
        <v>5757.3612880000001</v>
      </c>
      <c r="H55" s="20">
        <f t="shared" si="2"/>
        <v>20572.542028</v>
      </c>
    </row>
    <row r="56" spans="1:8" x14ac:dyDescent="0.2">
      <c r="A56" s="8" t="s">
        <v>61</v>
      </c>
      <c r="B56" s="15">
        <v>14737</v>
      </c>
      <c r="C56" s="16">
        <v>477.79491199999995</v>
      </c>
      <c r="D56" s="17">
        <f t="shared" si="0"/>
        <v>15214.794911999999</v>
      </c>
      <c r="E56" s="18">
        <v>4559</v>
      </c>
      <c r="F56" s="19">
        <v>1269.9357220000002</v>
      </c>
      <c r="G56" s="17">
        <f t="shared" si="1"/>
        <v>5828.9357220000002</v>
      </c>
      <c r="H56" s="15">
        <f t="shared" si="2"/>
        <v>21043.730634</v>
      </c>
    </row>
    <row r="57" spans="1:8" x14ac:dyDescent="0.2">
      <c r="A57" s="8" t="s">
        <v>62</v>
      </c>
      <c r="B57" s="15">
        <v>15124</v>
      </c>
      <c r="C57" s="16">
        <v>508.46418</v>
      </c>
      <c r="D57" s="17">
        <f t="shared" si="0"/>
        <v>15632.464180000001</v>
      </c>
      <c r="E57" s="18">
        <v>4790</v>
      </c>
      <c r="F57" s="19">
        <v>1268.488914</v>
      </c>
      <c r="G57" s="17">
        <f t="shared" si="1"/>
        <v>6058.4889139999996</v>
      </c>
      <c r="H57" s="15">
        <f t="shared" si="2"/>
        <v>21690.953094</v>
      </c>
    </row>
    <row r="58" spans="1:8" x14ac:dyDescent="0.2">
      <c r="A58" s="8" t="s">
        <v>63</v>
      </c>
      <c r="B58" s="15">
        <v>14845</v>
      </c>
      <c r="C58" s="16">
        <v>516.93858299999999</v>
      </c>
      <c r="D58" s="17">
        <f t="shared" si="0"/>
        <v>15361.938582999999</v>
      </c>
      <c r="E58" s="18">
        <v>4995</v>
      </c>
      <c r="F58" s="19">
        <v>1172.637884</v>
      </c>
      <c r="G58" s="17">
        <f t="shared" si="1"/>
        <v>6167.6378839999998</v>
      </c>
      <c r="H58" s="15">
        <f t="shared" si="2"/>
        <v>21529.576466999999</v>
      </c>
    </row>
    <row r="59" spans="1:8" x14ac:dyDescent="0.2">
      <c r="A59" s="10" t="s">
        <v>64</v>
      </c>
      <c r="B59" s="25">
        <v>14485</v>
      </c>
      <c r="C59" s="26">
        <v>524.60590000000002</v>
      </c>
      <c r="D59" s="27">
        <f t="shared" si="0"/>
        <v>15009.6059</v>
      </c>
      <c r="E59" s="28">
        <v>5137</v>
      </c>
      <c r="F59" s="29">
        <v>1084.3825960000001</v>
      </c>
      <c r="G59" s="27">
        <f t="shared" si="1"/>
        <v>6221.3825960000004</v>
      </c>
      <c r="H59" s="25">
        <f t="shared" si="2"/>
        <v>21230.988496000002</v>
      </c>
    </row>
    <row r="60" spans="1:8" x14ac:dyDescent="0.2">
      <c r="A60" s="8" t="s">
        <v>65</v>
      </c>
      <c r="B60" s="15">
        <v>14566</v>
      </c>
      <c r="C60" s="16">
        <v>512.90315299999997</v>
      </c>
      <c r="D60" s="17">
        <f t="shared" si="0"/>
        <v>15078.903152999999</v>
      </c>
      <c r="E60" s="18">
        <v>5237</v>
      </c>
      <c r="F60" s="19">
        <v>1038.8081440000001</v>
      </c>
      <c r="G60" s="17">
        <f t="shared" si="1"/>
        <v>6275.8081440000005</v>
      </c>
      <c r="H60" s="15">
        <f t="shared" si="2"/>
        <v>21354.711297000002</v>
      </c>
    </row>
    <row r="61" spans="1:8" x14ac:dyDescent="0.2">
      <c r="A61" s="8" t="s">
        <v>66</v>
      </c>
      <c r="B61" s="15">
        <v>14892</v>
      </c>
      <c r="C61" s="16">
        <v>443.89729999999997</v>
      </c>
      <c r="D61" s="17">
        <f t="shared" si="0"/>
        <v>15335.897300000001</v>
      </c>
      <c r="E61" s="18">
        <v>5152</v>
      </c>
      <c r="F61" s="19">
        <v>1084.7442980000001</v>
      </c>
      <c r="G61" s="17">
        <f t="shared" si="1"/>
        <v>6236.7442979999996</v>
      </c>
      <c r="H61" s="15">
        <f t="shared" si="2"/>
        <v>21572.641598000002</v>
      </c>
    </row>
    <row r="62" spans="1:8" x14ac:dyDescent="0.2">
      <c r="A62" s="5" t="s">
        <v>67</v>
      </c>
      <c r="B62" s="15">
        <v>15385</v>
      </c>
      <c r="C62" s="31">
        <f>0.403543*'FallHeadcount_Trend (2)'!C62</f>
        <v>441.87958499999996</v>
      </c>
      <c r="D62" s="17">
        <f>B62+C62</f>
        <v>15826.879585000001</v>
      </c>
      <c r="E62" s="18">
        <v>5255</v>
      </c>
      <c r="F62" s="19">
        <v>1038.8081440000001</v>
      </c>
      <c r="G62" s="17">
        <f>E62+F62</f>
        <v>6293.8081440000005</v>
      </c>
      <c r="H62" s="15">
        <f>D62+G62</f>
        <v>22120.687729000001</v>
      </c>
    </row>
    <row r="63" spans="1:8" x14ac:dyDescent="0.2">
      <c r="A63" s="7" t="s">
        <v>81</v>
      </c>
      <c r="B63" s="61">
        <f>'FallHeadcount_Trend (2)'!B63</f>
        <v>15714</v>
      </c>
      <c r="C63" s="61">
        <f>0.403543*'FallHeadcount_Trend (2)'!C63</f>
        <v>450.75753099999997</v>
      </c>
      <c r="D63" s="27">
        <f>B63+C63</f>
        <v>16164.757530999999</v>
      </c>
      <c r="E63" s="62">
        <f>'FallHeadcount_Trend (2)'!E63</f>
        <v>5336</v>
      </c>
      <c r="F63" s="62">
        <f>0.361702*'FallHeadcount_Trend (2)'!F63</f>
        <v>1123.0847100000001</v>
      </c>
      <c r="G63" s="27">
        <f>E63+F63</f>
        <v>6459.0847100000001</v>
      </c>
      <c r="H63" s="25">
        <f>D63+G63</f>
        <v>22623.842240999998</v>
      </c>
    </row>
    <row r="64" spans="1:8" x14ac:dyDescent="0.2">
      <c r="A64" s="5" t="s">
        <v>82</v>
      </c>
      <c r="B64" s="31">
        <v>15858</v>
      </c>
      <c r="C64" s="31">
        <v>471.3</v>
      </c>
      <c r="D64" s="17">
        <v>16329.3</v>
      </c>
      <c r="E64" s="30">
        <v>5419</v>
      </c>
      <c r="F64" s="30">
        <v>1189.5999999999999</v>
      </c>
      <c r="G64" s="17">
        <v>6608.6</v>
      </c>
      <c r="H64" s="31">
        <v>22937.9</v>
      </c>
    </row>
    <row r="65" spans="1:8" x14ac:dyDescent="0.2">
      <c r="A65" s="5" t="s">
        <v>84</v>
      </c>
      <c r="B65" s="31">
        <v>16212</v>
      </c>
      <c r="C65" s="31">
        <f>0.403543*1152</f>
        <v>464.88153599999998</v>
      </c>
      <c r="D65" s="17">
        <f t="shared" ref="D65:D71" si="3">B65+C65</f>
        <v>16676.881536000001</v>
      </c>
      <c r="E65" s="30">
        <v>5558</v>
      </c>
      <c r="F65" s="30">
        <f>0.361702*3067</f>
        <v>1109.3400340000001</v>
      </c>
      <c r="G65" s="17">
        <f t="shared" ref="G65:G71" si="4">E65+F65</f>
        <v>6667.3400339999998</v>
      </c>
      <c r="H65" s="31">
        <f t="shared" ref="H65:H71" si="5">D65+G65</f>
        <v>23344.221570000002</v>
      </c>
    </row>
    <row r="66" spans="1:8" x14ac:dyDescent="0.2">
      <c r="A66" s="5" t="s">
        <v>85</v>
      </c>
      <c r="B66" s="31">
        <v>16341</v>
      </c>
      <c r="C66" s="31">
        <f>0.403543*1181</f>
        <v>476.58428299999997</v>
      </c>
      <c r="D66" s="17">
        <f t="shared" si="3"/>
        <v>16817.584283</v>
      </c>
      <c r="E66" s="30">
        <v>5365</v>
      </c>
      <c r="F66" s="30">
        <f>0.361702*3369</f>
        <v>1218.574038</v>
      </c>
      <c r="G66" s="17">
        <f t="shared" si="4"/>
        <v>6583.5740379999997</v>
      </c>
      <c r="H66" s="31">
        <f t="shared" si="5"/>
        <v>23401.158320999999</v>
      </c>
    </row>
    <row r="67" spans="1:8" x14ac:dyDescent="0.2">
      <c r="A67" s="5" t="s">
        <v>86</v>
      </c>
      <c r="B67" s="31">
        <v>16697</v>
      </c>
      <c r="C67" s="31">
        <f>0.403543*1212</f>
        <v>489.09411599999999</v>
      </c>
      <c r="D67" s="17">
        <f t="shared" si="3"/>
        <v>17186.094116</v>
      </c>
      <c r="E67" s="30">
        <v>5491</v>
      </c>
      <c r="F67" s="30">
        <f>0.361702*3414</f>
        <v>1234.8506280000001</v>
      </c>
      <c r="G67" s="17">
        <f t="shared" si="4"/>
        <v>6725.8506280000001</v>
      </c>
      <c r="H67" s="31">
        <f t="shared" si="5"/>
        <v>23911.944744</v>
      </c>
    </row>
    <row r="68" spans="1:8" x14ac:dyDescent="0.2">
      <c r="A68" s="7" t="s">
        <v>87</v>
      </c>
      <c r="B68" s="61">
        <v>16586</v>
      </c>
      <c r="C68" s="61">
        <f>0.403543*1424</f>
        <v>574.64523199999996</v>
      </c>
      <c r="D68" s="27">
        <f t="shared" si="3"/>
        <v>17160.645231999999</v>
      </c>
      <c r="E68" s="62">
        <v>5399</v>
      </c>
      <c r="F68" s="62">
        <f>0.361702*3373</f>
        <v>1220.0208460000001</v>
      </c>
      <c r="G68" s="27">
        <f t="shared" si="4"/>
        <v>6619.0208460000003</v>
      </c>
      <c r="H68" s="25">
        <f t="shared" si="5"/>
        <v>23779.666077999998</v>
      </c>
    </row>
    <row r="69" spans="1:8" x14ac:dyDescent="0.2">
      <c r="A69" s="5" t="s">
        <v>88</v>
      </c>
      <c r="B69" s="20">
        <v>16698</v>
      </c>
      <c r="C69" s="31">
        <f>0.403543*1301</f>
        <v>525.00944300000003</v>
      </c>
      <c r="D69" s="22">
        <f t="shared" si="3"/>
        <v>17223.009442999999</v>
      </c>
      <c r="E69" s="32">
        <v>5759</v>
      </c>
      <c r="F69" s="32">
        <f>0.361702*2850</f>
        <v>1030.8507</v>
      </c>
      <c r="G69" s="22">
        <f t="shared" si="4"/>
        <v>6789.8507</v>
      </c>
      <c r="H69" s="20">
        <f t="shared" si="5"/>
        <v>24012.860142999998</v>
      </c>
    </row>
    <row r="70" spans="1:8" x14ac:dyDescent="0.2">
      <c r="A70" s="5" t="s">
        <v>89</v>
      </c>
      <c r="B70" s="31">
        <v>16406</v>
      </c>
      <c r="C70" s="31">
        <f>0.403543*1103</f>
        <v>445.10792899999996</v>
      </c>
      <c r="D70" s="17">
        <f t="shared" si="3"/>
        <v>16851.107929000002</v>
      </c>
      <c r="E70" s="30">
        <v>5587</v>
      </c>
      <c r="F70" s="64">
        <f>0.361702*2614</f>
        <v>945.48902800000008</v>
      </c>
      <c r="G70" s="17">
        <f t="shared" si="4"/>
        <v>6532.489028</v>
      </c>
      <c r="H70" s="15">
        <f t="shared" si="5"/>
        <v>23383.596957000002</v>
      </c>
    </row>
    <row r="71" spans="1:8" s="66" customFormat="1" x14ac:dyDescent="0.2">
      <c r="A71" s="5" t="s">
        <v>90</v>
      </c>
      <c r="B71" s="31">
        <v>16493</v>
      </c>
      <c r="C71" s="31">
        <f>0.403543*1056</f>
        <v>426.14140799999996</v>
      </c>
      <c r="D71" s="17">
        <f t="shared" si="3"/>
        <v>16919.141408</v>
      </c>
      <c r="E71" s="30">
        <v>5717</v>
      </c>
      <c r="F71" s="64">
        <f>0.361702*2599</f>
        <v>940.0634980000001</v>
      </c>
      <c r="G71" s="17">
        <f t="shared" si="4"/>
        <v>6657.0634980000004</v>
      </c>
      <c r="H71" s="15">
        <f t="shared" si="5"/>
        <v>23576.204905999999</v>
      </c>
    </row>
    <row r="72" spans="1:8" x14ac:dyDescent="0.2">
      <c r="A72" s="2"/>
      <c r="D72" s="17"/>
      <c r="G72" s="17"/>
    </row>
    <row r="73" spans="1:8" x14ac:dyDescent="0.2">
      <c r="A73" s="4" t="s">
        <v>4</v>
      </c>
      <c r="B73" s="32"/>
      <c r="C73" s="63"/>
      <c r="D73" s="21"/>
      <c r="E73" s="33"/>
      <c r="F73" s="33"/>
      <c r="G73" s="22"/>
      <c r="H73" s="33"/>
    </row>
    <row r="74" spans="1:8" x14ac:dyDescent="0.2">
      <c r="A74" s="5" t="s">
        <v>5</v>
      </c>
      <c r="B74" s="30">
        <f>(B70/B69-1)*100</f>
        <v>-1.7487124206491789</v>
      </c>
      <c r="C74" s="64">
        <f t="shared" ref="C74:H74" si="6">(C70/C69-1)*100</f>
        <v>-15.219062259800165</v>
      </c>
      <c r="D74" s="65">
        <f t="shared" si="6"/>
        <v>-2.1593294437352251</v>
      </c>
      <c r="E74" s="30">
        <f t="shared" si="6"/>
        <v>-2.9866296231984668</v>
      </c>
      <c r="F74" s="64">
        <f t="shared" si="6"/>
        <v>-8.2807017543859551</v>
      </c>
      <c r="G74" s="65">
        <f t="shared" si="6"/>
        <v>-3.7903877915901774</v>
      </c>
      <c r="H74" s="30">
        <f t="shared" si="6"/>
        <v>-2.6205257609990817</v>
      </c>
    </row>
    <row r="75" spans="1:8" x14ac:dyDescent="0.2">
      <c r="A75" s="5" t="s">
        <v>6</v>
      </c>
      <c r="B75" s="30">
        <f>(B70/B65-1)*100</f>
        <v>1.1966444608931592</v>
      </c>
      <c r="C75" s="64">
        <f t="shared" ref="C75:H75" si="7">(C70/C65-1)*100</f>
        <v>-4.2534722222222321</v>
      </c>
      <c r="D75" s="65">
        <f t="shared" si="7"/>
        <v>1.0447180584925553</v>
      </c>
      <c r="E75" s="30">
        <f t="shared" si="7"/>
        <v>0.52177042101475557</v>
      </c>
      <c r="F75" s="64">
        <f t="shared" si="7"/>
        <v>-14.77013368112161</v>
      </c>
      <c r="G75" s="65">
        <f t="shared" si="7"/>
        <v>-2.0225608010440377</v>
      </c>
      <c r="H75" s="30">
        <f t="shared" si="7"/>
        <v>0.16867294924325371</v>
      </c>
    </row>
    <row r="76" spans="1:8" x14ac:dyDescent="0.2">
      <c r="A76" s="5" t="s">
        <v>7</v>
      </c>
      <c r="B76" s="30">
        <f>(B70/B61-1)*100</f>
        <v>10.166532366371218</v>
      </c>
      <c r="C76" s="64">
        <f t="shared" ref="C76:H76" si="8">(C70/C61-1)*100</f>
        <v>0.27272727272726893</v>
      </c>
      <c r="D76" s="65">
        <f t="shared" si="8"/>
        <v>9.8801563375101598</v>
      </c>
      <c r="E76" s="30">
        <f t="shared" si="8"/>
        <v>8.4433229813664532</v>
      </c>
      <c r="F76" s="64">
        <f t="shared" si="8"/>
        <v>-12.837612537512499</v>
      </c>
      <c r="G76" s="65">
        <f t="shared" si="8"/>
        <v>4.7419729889333517</v>
      </c>
      <c r="H76" s="30">
        <f t="shared" si="8"/>
        <v>8.394685234875876</v>
      </c>
    </row>
    <row r="77" spans="1:8" x14ac:dyDescent="0.2">
      <c r="A77" s="5" t="s">
        <v>8</v>
      </c>
      <c r="B77" s="30">
        <f>(B70/B51-1)*100</f>
        <v>29.079464988198268</v>
      </c>
      <c r="C77" s="64">
        <f t="shared" ref="C77:G77" si="9">(C70/C51-1)*100</f>
        <v>-19.016152716593247</v>
      </c>
      <c r="D77" s="65">
        <f t="shared" si="9"/>
        <v>27.085850540223323</v>
      </c>
      <c r="E77" s="30">
        <f t="shared" si="9"/>
        <v>26.631912964641892</v>
      </c>
      <c r="F77" s="64">
        <f t="shared" si="9"/>
        <v>-32.279792746113991</v>
      </c>
      <c r="G77" s="65">
        <f t="shared" si="9"/>
        <v>12.470698049780825</v>
      </c>
      <c r="H77" s="30">
        <f>(H70/H51-1)*100</f>
        <v>22.633983668624545</v>
      </c>
    </row>
    <row r="80" spans="1:8" x14ac:dyDescent="0.2">
      <c r="A80" s="6" t="s">
        <v>9</v>
      </c>
      <c r="D80" s="30"/>
      <c r="E80" s="30"/>
      <c r="F80" s="30"/>
      <c r="G80" s="30"/>
      <c r="H80" s="30"/>
    </row>
    <row r="81" spans="1:8" ht="202.5" customHeight="1" x14ac:dyDescent="0.2">
      <c r="A81" s="67" t="s">
        <v>83</v>
      </c>
      <c r="B81" s="67"/>
      <c r="C81" s="67"/>
      <c r="D81" s="67"/>
      <c r="E81" s="67"/>
      <c r="F81" s="67"/>
      <c r="G81" s="67"/>
      <c r="H81" s="67"/>
    </row>
  </sheetData>
  <sortState ref="A5:H63">
    <sortCondition ref="A5"/>
  </sortState>
  <mergeCells count="6">
    <mergeCell ref="A81:H81"/>
    <mergeCell ref="A1:H1"/>
    <mergeCell ref="B3:D3"/>
    <mergeCell ref="E3:G3"/>
    <mergeCell ref="H3:H4"/>
    <mergeCell ref="A2:H2"/>
  </mergeCells>
  <pageMargins left="0.7" right="0.7" top="1" bottom="0.75" header="0.3" footer="0.3"/>
  <pageSetup orientation="portrait" r:id="rId1"/>
  <headerFooter>
    <oddHeader>&amp;L&amp;G&amp;R&amp;"Arial,Bold"&amp;14Fact Book&amp;"Arial,Regular"&amp;10
&amp;12(2023-24)</oddHeader>
    <oddFooter xml:space="preserve">&amp;L&amp;9Data sources: IPEDS Data Center, 1980, 1984-present. Prior years are from statistical records maintained by IRPE
Prepared by the Office of Institutional Research, Planning and Effectiveness, January 31, 2024
</oddFooter>
  </headerFooter>
  <rowBreaks count="1" manualBreakCount="1">
    <brk id="4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6"/>
  <sheetViews>
    <sheetView topLeftCell="A34" zoomScaleNormal="100" workbookViewId="0">
      <selection activeCell="G72" sqref="G72"/>
    </sheetView>
  </sheetViews>
  <sheetFormatPr defaultRowHeight="12.75" x14ac:dyDescent="0.2"/>
  <cols>
    <col min="1" max="1" width="13.42578125" style="3" customWidth="1"/>
    <col min="2" max="3" width="11.28515625" style="36" customWidth="1"/>
    <col min="4" max="8" width="11.28515625" style="35" customWidth="1"/>
  </cols>
  <sheetData>
    <row r="1" spans="1:8" ht="15.75" x14ac:dyDescent="0.25">
      <c r="A1" s="68" t="s">
        <v>80</v>
      </c>
      <c r="B1" s="68"/>
      <c r="C1" s="68"/>
      <c r="D1" s="68"/>
      <c r="E1" s="68"/>
      <c r="F1" s="68"/>
      <c r="G1" s="68"/>
      <c r="H1" s="68"/>
    </row>
    <row r="2" spans="1:8" ht="15.75" x14ac:dyDescent="0.25">
      <c r="A2" s="60"/>
      <c r="B2" s="59"/>
      <c r="C2" s="59"/>
      <c r="D2" s="59"/>
      <c r="E2" s="59"/>
      <c r="F2" s="59"/>
      <c r="G2" s="59"/>
      <c r="H2" s="59"/>
    </row>
    <row r="3" spans="1:8" s="1" customFormat="1" x14ac:dyDescent="0.2">
      <c r="A3" s="4"/>
      <c r="B3" s="79" t="s">
        <v>79</v>
      </c>
      <c r="C3" s="80"/>
      <c r="D3" s="81"/>
      <c r="E3" s="80" t="s">
        <v>78</v>
      </c>
      <c r="F3" s="80"/>
      <c r="G3" s="80"/>
      <c r="H3" s="82" t="s">
        <v>77</v>
      </c>
    </row>
    <row r="4" spans="1:8" x14ac:dyDescent="0.2">
      <c r="A4" s="7" t="s">
        <v>76</v>
      </c>
      <c r="B4" s="58" t="s">
        <v>1</v>
      </c>
      <c r="C4" s="57" t="s">
        <v>2</v>
      </c>
      <c r="D4" s="55" t="s">
        <v>0</v>
      </c>
      <c r="E4" s="56" t="s">
        <v>1</v>
      </c>
      <c r="F4" s="56" t="s">
        <v>2</v>
      </c>
      <c r="G4" s="55" t="s">
        <v>0</v>
      </c>
      <c r="H4" s="83"/>
    </row>
    <row r="5" spans="1:8" x14ac:dyDescent="0.2">
      <c r="A5" s="8">
        <v>1957</v>
      </c>
      <c r="B5" s="42">
        <v>148</v>
      </c>
      <c r="C5" s="45">
        <v>0</v>
      </c>
      <c r="D5" s="41">
        <v>148</v>
      </c>
      <c r="E5" s="44">
        <v>0</v>
      </c>
      <c r="F5" s="43">
        <v>0</v>
      </c>
      <c r="G5" s="41">
        <v>0</v>
      </c>
      <c r="H5" s="42">
        <v>148</v>
      </c>
    </row>
    <row r="6" spans="1:8" x14ac:dyDescent="0.2">
      <c r="A6" s="8">
        <v>1958</v>
      </c>
      <c r="B6" s="42">
        <v>244</v>
      </c>
      <c r="C6" s="45">
        <v>1</v>
      </c>
      <c r="D6" s="41">
        <v>245</v>
      </c>
      <c r="E6" s="44">
        <v>0</v>
      </c>
      <c r="F6" s="43">
        <v>0</v>
      </c>
      <c r="G6" s="41">
        <v>0</v>
      </c>
      <c r="H6" s="42">
        <v>245</v>
      </c>
    </row>
    <row r="7" spans="1:8" x14ac:dyDescent="0.2">
      <c r="A7" s="8">
        <v>1959</v>
      </c>
      <c r="B7" s="42">
        <v>368</v>
      </c>
      <c r="C7" s="45">
        <v>1</v>
      </c>
      <c r="D7" s="41">
        <v>369</v>
      </c>
      <c r="E7" s="44">
        <v>0</v>
      </c>
      <c r="F7" s="43">
        <v>0</v>
      </c>
      <c r="G7" s="41">
        <v>0</v>
      </c>
      <c r="H7" s="42">
        <v>369</v>
      </c>
    </row>
    <row r="8" spans="1:8" x14ac:dyDescent="0.2">
      <c r="A8" s="8">
        <v>1960</v>
      </c>
      <c r="B8" s="42">
        <v>468</v>
      </c>
      <c r="C8" s="45">
        <v>0</v>
      </c>
      <c r="D8" s="41">
        <v>468</v>
      </c>
      <c r="E8" s="44">
        <v>0</v>
      </c>
      <c r="F8" s="43">
        <v>0</v>
      </c>
      <c r="G8" s="41">
        <v>0</v>
      </c>
      <c r="H8" s="42">
        <v>468</v>
      </c>
    </row>
    <row r="9" spans="1:8" x14ac:dyDescent="0.2">
      <c r="A9" s="8">
        <v>1961</v>
      </c>
      <c r="B9" s="42">
        <v>557</v>
      </c>
      <c r="C9" s="45">
        <v>2</v>
      </c>
      <c r="D9" s="41">
        <v>559</v>
      </c>
      <c r="E9" s="44">
        <v>0</v>
      </c>
      <c r="F9" s="43">
        <v>0</v>
      </c>
      <c r="G9" s="41">
        <v>0</v>
      </c>
      <c r="H9" s="42">
        <v>559</v>
      </c>
    </row>
    <row r="10" spans="1:8" x14ac:dyDescent="0.2">
      <c r="A10" s="9">
        <v>1962</v>
      </c>
      <c r="B10" s="51">
        <v>753</v>
      </c>
      <c r="C10" s="54">
        <v>0</v>
      </c>
      <c r="D10" s="39">
        <v>753</v>
      </c>
      <c r="E10" s="53">
        <v>22</v>
      </c>
      <c r="F10" s="52">
        <v>7</v>
      </c>
      <c r="G10" s="39">
        <v>29</v>
      </c>
      <c r="H10" s="51">
        <v>782</v>
      </c>
    </row>
    <row r="11" spans="1:8" x14ac:dyDescent="0.2">
      <c r="A11" s="8">
        <v>1963</v>
      </c>
      <c r="B11" s="42">
        <v>1010</v>
      </c>
      <c r="C11" s="45">
        <v>5</v>
      </c>
      <c r="D11" s="41">
        <v>1015</v>
      </c>
      <c r="E11" s="44">
        <v>35</v>
      </c>
      <c r="F11" s="43">
        <v>15</v>
      </c>
      <c r="G11" s="41">
        <v>50</v>
      </c>
      <c r="H11" s="42">
        <v>1065</v>
      </c>
    </row>
    <row r="12" spans="1:8" x14ac:dyDescent="0.2">
      <c r="A12" s="8">
        <v>1964</v>
      </c>
      <c r="B12" s="42">
        <v>1684</v>
      </c>
      <c r="C12" s="45">
        <v>6</v>
      </c>
      <c r="D12" s="41">
        <v>1690</v>
      </c>
      <c r="E12" s="44">
        <v>92</v>
      </c>
      <c r="F12" s="43">
        <v>7</v>
      </c>
      <c r="G12" s="41">
        <v>99</v>
      </c>
      <c r="H12" s="42">
        <v>1789</v>
      </c>
    </row>
    <row r="13" spans="1:8" x14ac:dyDescent="0.2">
      <c r="A13" s="8">
        <v>1965</v>
      </c>
      <c r="B13" s="42">
        <v>2603</v>
      </c>
      <c r="C13" s="45">
        <v>12</v>
      </c>
      <c r="D13" s="41">
        <v>2615</v>
      </c>
      <c r="E13" s="44">
        <v>206</v>
      </c>
      <c r="F13" s="43">
        <v>16</v>
      </c>
      <c r="G13" s="41">
        <v>222</v>
      </c>
      <c r="H13" s="42">
        <v>2837</v>
      </c>
    </row>
    <row r="14" spans="1:8" x14ac:dyDescent="0.2">
      <c r="A14" s="10">
        <v>1966</v>
      </c>
      <c r="B14" s="46">
        <v>3526</v>
      </c>
      <c r="C14" s="50">
        <v>13</v>
      </c>
      <c r="D14" s="47">
        <v>3539</v>
      </c>
      <c r="E14" s="49">
        <v>389</v>
      </c>
      <c r="F14" s="48">
        <v>24</v>
      </c>
      <c r="G14" s="47">
        <v>413</v>
      </c>
      <c r="H14" s="46">
        <v>3952</v>
      </c>
    </row>
    <row r="15" spans="1:8" x14ac:dyDescent="0.2">
      <c r="A15" s="9">
        <v>1967</v>
      </c>
      <c r="B15" s="51">
        <v>4446</v>
      </c>
      <c r="C15" s="54">
        <v>64</v>
      </c>
      <c r="D15" s="39">
        <v>4510</v>
      </c>
      <c r="E15" s="53">
        <v>534</v>
      </c>
      <c r="F15" s="52">
        <v>155</v>
      </c>
      <c r="G15" s="39">
        <v>689</v>
      </c>
      <c r="H15" s="51">
        <v>5199</v>
      </c>
    </row>
    <row r="16" spans="1:8" x14ac:dyDescent="0.2">
      <c r="A16" s="8">
        <v>1968</v>
      </c>
      <c r="B16" s="42">
        <v>5402</v>
      </c>
      <c r="C16" s="45">
        <v>203</v>
      </c>
      <c r="D16" s="41">
        <v>5605</v>
      </c>
      <c r="E16" s="44">
        <v>729</v>
      </c>
      <c r="F16" s="43">
        <v>405</v>
      </c>
      <c r="G16" s="41">
        <v>1134</v>
      </c>
      <c r="H16" s="42">
        <v>6739</v>
      </c>
    </row>
    <row r="17" spans="1:8" x14ac:dyDescent="0.2">
      <c r="A17" s="8">
        <v>1969</v>
      </c>
      <c r="B17" s="42">
        <v>6390</v>
      </c>
      <c r="C17" s="45">
        <v>345</v>
      </c>
      <c r="D17" s="41">
        <v>6735</v>
      </c>
      <c r="E17" s="44">
        <v>855</v>
      </c>
      <c r="F17" s="43">
        <v>1235</v>
      </c>
      <c r="G17" s="41">
        <v>2090</v>
      </c>
      <c r="H17" s="42">
        <v>8825</v>
      </c>
    </row>
    <row r="18" spans="1:8" x14ac:dyDescent="0.2">
      <c r="A18" s="8">
        <v>1970</v>
      </c>
      <c r="B18" s="42">
        <v>7170</v>
      </c>
      <c r="C18" s="45">
        <v>486</v>
      </c>
      <c r="D18" s="41">
        <v>7656</v>
      </c>
      <c r="E18" s="44">
        <v>1249</v>
      </c>
      <c r="F18" s="43">
        <v>2157</v>
      </c>
      <c r="G18" s="41">
        <v>3406</v>
      </c>
      <c r="H18" s="42">
        <v>11062</v>
      </c>
    </row>
    <row r="19" spans="1:8" x14ac:dyDescent="0.2">
      <c r="A19" s="10">
        <v>1971</v>
      </c>
      <c r="B19" s="46">
        <v>6991</v>
      </c>
      <c r="C19" s="50">
        <v>375</v>
      </c>
      <c r="D19" s="47">
        <v>7366</v>
      </c>
      <c r="E19" s="49">
        <v>1596</v>
      </c>
      <c r="F19" s="48">
        <v>2833</v>
      </c>
      <c r="G19" s="47">
        <v>4429</v>
      </c>
      <c r="H19" s="46">
        <v>11795</v>
      </c>
    </row>
    <row r="20" spans="1:8" x14ac:dyDescent="0.2">
      <c r="A20" s="9">
        <v>1972</v>
      </c>
      <c r="B20" s="51">
        <v>7624</v>
      </c>
      <c r="C20" s="54">
        <v>481</v>
      </c>
      <c r="D20" s="39">
        <v>8105</v>
      </c>
      <c r="E20" s="53">
        <v>1736</v>
      </c>
      <c r="F20" s="52">
        <v>2803</v>
      </c>
      <c r="G20" s="39">
        <v>4539</v>
      </c>
      <c r="H20" s="51">
        <v>12644</v>
      </c>
    </row>
    <row r="21" spans="1:8" x14ac:dyDescent="0.2">
      <c r="A21" s="8">
        <v>1973</v>
      </c>
      <c r="B21" s="42">
        <v>7786</v>
      </c>
      <c r="C21" s="45">
        <v>655</v>
      </c>
      <c r="D21" s="41">
        <v>8441</v>
      </c>
      <c r="E21" s="44">
        <v>1631</v>
      </c>
      <c r="F21" s="43">
        <v>2811</v>
      </c>
      <c r="G21" s="41">
        <v>4442</v>
      </c>
      <c r="H21" s="42">
        <v>12883</v>
      </c>
    </row>
    <row r="22" spans="1:8" x14ac:dyDescent="0.2">
      <c r="A22" s="8">
        <v>1974</v>
      </c>
      <c r="B22" s="42">
        <v>8715</v>
      </c>
      <c r="C22" s="45">
        <v>1064</v>
      </c>
      <c r="D22" s="41">
        <v>9779</v>
      </c>
      <c r="E22" s="44">
        <v>1903</v>
      </c>
      <c r="F22" s="43">
        <v>3401</v>
      </c>
      <c r="G22" s="41">
        <v>5304</v>
      </c>
      <c r="H22" s="42">
        <v>15083</v>
      </c>
    </row>
    <row r="23" spans="1:8" x14ac:dyDescent="0.2">
      <c r="A23" s="8">
        <v>1975</v>
      </c>
      <c r="B23" s="42">
        <v>9418</v>
      </c>
      <c r="C23" s="45">
        <v>1097</v>
      </c>
      <c r="D23" s="41">
        <v>10515</v>
      </c>
      <c r="E23" s="44">
        <v>2070</v>
      </c>
      <c r="F23" s="43">
        <v>3525</v>
      </c>
      <c r="G23" s="41">
        <v>5595</v>
      </c>
      <c r="H23" s="42">
        <v>16110</v>
      </c>
    </row>
    <row r="24" spans="1:8" x14ac:dyDescent="0.2">
      <c r="A24" s="10">
        <v>1976</v>
      </c>
      <c r="B24" s="46">
        <v>10157</v>
      </c>
      <c r="C24" s="50">
        <v>1059</v>
      </c>
      <c r="D24" s="47">
        <v>11216</v>
      </c>
      <c r="E24" s="49">
        <v>2114</v>
      </c>
      <c r="F24" s="48">
        <v>3241</v>
      </c>
      <c r="G24" s="47">
        <v>5355</v>
      </c>
      <c r="H24" s="46">
        <v>16571</v>
      </c>
    </row>
    <row r="25" spans="1:8" x14ac:dyDescent="0.2">
      <c r="A25" s="9">
        <v>1977</v>
      </c>
      <c r="B25" s="51">
        <v>10085</v>
      </c>
      <c r="C25" s="54">
        <v>1076</v>
      </c>
      <c r="D25" s="39">
        <v>11161</v>
      </c>
      <c r="E25" s="53">
        <v>2223</v>
      </c>
      <c r="F25" s="52">
        <v>2977</v>
      </c>
      <c r="G25" s="39">
        <v>5200</v>
      </c>
      <c r="H25" s="51">
        <v>16361</v>
      </c>
    </row>
    <row r="26" spans="1:8" x14ac:dyDescent="0.2">
      <c r="A26" s="8">
        <v>1978</v>
      </c>
      <c r="B26" s="42">
        <v>9768</v>
      </c>
      <c r="C26" s="45">
        <v>1023</v>
      </c>
      <c r="D26" s="41">
        <v>10791</v>
      </c>
      <c r="E26" s="44">
        <v>2249</v>
      </c>
      <c r="F26" s="43">
        <v>2603</v>
      </c>
      <c r="G26" s="41">
        <v>4852</v>
      </c>
      <c r="H26" s="42">
        <v>15643</v>
      </c>
    </row>
    <row r="27" spans="1:8" x14ac:dyDescent="0.2">
      <c r="A27" s="8">
        <v>1979</v>
      </c>
      <c r="B27" s="42">
        <v>10147</v>
      </c>
      <c r="C27" s="45">
        <v>1049</v>
      </c>
      <c r="D27" s="41">
        <v>11196</v>
      </c>
      <c r="E27" s="44">
        <v>2493</v>
      </c>
      <c r="F27" s="43">
        <v>2295</v>
      </c>
      <c r="G27" s="41">
        <v>4788</v>
      </c>
      <c r="H27" s="42">
        <v>15984</v>
      </c>
    </row>
    <row r="28" spans="1:8" x14ac:dyDescent="0.2">
      <c r="A28" s="8">
        <v>1980</v>
      </c>
      <c r="B28" s="42">
        <v>10310</v>
      </c>
      <c r="C28" s="45">
        <v>1252</v>
      </c>
      <c r="D28" s="41">
        <v>11562</v>
      </c>
      <c r="E28" s="44">
        <v>2543</v>
      </c>
      <c r="F28" s="43">
        <v>2242</v>
      </c>
      <c r="G28" s="41">
        <v>4785</v>
      </c>
      <c r="H28" s="42">
        <v>16347</v>
      </c>
    </row>
    <row r="29" spans="1:8" x14ac:dyDescent="0.2">
      <c r="A29" s="10">
        <v>1981</v>
      </c>
      <c r="B29" s="46">
        <v>9927</v>
      </c>
      <c r="C29" s="50">
        <v>1203</v>
      </c>
      <c r="D29" s="47">
        <v>11130</v>
      </c>
      <c r="E29" s="49">
        <v>2615</v>
      </c>
      <c r="F29" s="48">
        <v>1978</v>
      </c>
      <c r="G29" s="47">
        <v>4593</v>
      </c>
      <c r="H29" s="46">
        <v>15723</v>
      </c>
    </row>
    <row r="30" spans="1:8" x14ac:dyDescent="0.2">
      <c r="A30" s="9">
        <v>1982</v>
      </c>
      <c r="B30" s="51">
        <v>10355</v>
      </c>
      <c r="C30" s="54">
        <v>1362</v>
      </c>
      <c r="D30" s="39">
        <v>11717</v>
      </c>
      <c r="E30" s="53">
        <v>2547</v>
      </c>
      <c r="F30" s="52">
        <v>1917</v>
      </c>
      <c r="G30" s="39">
        <v>4464</v>
      </c>
      <c r="H30" s="51">
        <v>16181</v>
      </c>
    </row>
    <row r="31" spans="1:8" x14ac:dyDescent="0.2">
      <c r="A31" s="8">
        <v>1983</v>
      </c>
      <c r="B31" s="42">
        <v>10375</v>
      </c>
      <c r="C31" s="45">
        <v>1312</v>
      </c>
      <c r="D31" s="41">
        <v>11687</v>
      </c>
      <c r="E31" s="44">
        <v>2578</v>
      </c>
      <c r="F31" s="43">
        <v>1942</v>
      </c>
      <c r="G31" s="41">
        <v>4520</v>
      </c>
      <c r="H31" s="42">
        <v>16207</v>
      </c>
    </row>
    <row r="32" spans="1:8" x14ac:dyDescent="0.2">
      <c r="A32" s="8">
        <v>1984</v>
      </c>
      <c r="B32" s="42">
        <v>10376</v>
      </c>
      <c r="C32" s="45">
        <v>1303</v>
      </c>
      <c r="D32" s="41">
        <v>11679</v>
      </c>
      <c r="E32" s="44">
        <v>2699</v>
      </c>
      <c r="F32" s="43">
        <v>1870</v>
      </c>
      <c r="G32" s="41">
        <v>4569</v>
      </c>
      <c r="H32" s="42">
        <v>16248</v>
      </c>
    </row>
    <row r="33" spans="1:8" x14ac:dyDescent="0.2">
      <c r="A33" s="8">
        <v>1985</v>
      </c>
      <c r="B33" s="42">
        <v>10147</v>
      </c>
      <c r="C33" s="45">
        <v>1241</v>
      </c>
      <c r="D33" s="41">
        <v>11388</v>
      </c>
      <c r="E33" s="44">
        <v>2676</v>
      </c>
      <c r="F33" s="43">
        <v>1885</v>
      </c>
      <c r="G33" s="41">
        <v>4561</v>
      </c>
      <c r="H33" s="42">
        <v>15949</v>
      </c>
    </row>
    <row r="34" spans="1:8" x14ac:dyDescent="0.2">
      <c r="A34" s="10">
        <v>1986</v>
      </c>
      <c r="B34" s="46">
        <v>9876</v>
      </c>
      <c r="C34" s="50">
        <v>1403</v>
      </c>
      <c r="D34" s="47">
        <v>11279</v>
      </c>
      <c r="E34" s="49">
        <v>2778</v>
      </c>
      <c r="F34" s="48">
        <v>2109</v>
      </c>
      <c r="G34" s="47">
        <v>4887</v>
      </c>
      <c r="H34" s="46">
        <v>16166</v>
      </c>
    </row>
    <row r="35" spans="1:8" x14ac:dyDescent="0.2">
      <c r="A35" s="9">
        <v>1987</v>
      </c>
      <c r="B35" s="51">
        <v>9698</v>
      </c>
      <c r="C35" s="54">
        <v>1512</v>
      </c>
      <c r="D35" s="39">
        <v>11210</v>
      </c>
      <c r="E35" s="53">
        <v>2811</v>
      </c>
      <c r="F35" s="52">
        <v>2201</v>
      </c>
      <c r="G35" s="39">
        <v>5012</v>
      </c>
      <c r="H35" s="51">
        <v>16222</v>
      </c>
    </row>
    <row r="36" spans="1:8" x14ac:dyDescent="0.2">
      <c r="A36" s="8">
        <v>1988</v>
      </c>
      <c r="B36" s="42">
        <v>9635</v>
      </c>
      <c r="C36" s="45">
        <v>1617</v>
      </c>
      <c r="D36" s="41">
        <v>11252</v>
      </c>
      <c r="E36" s="44">
        <v>2951</v>
      </c>
      <c r="F36" s="43">
        <v>2525</v>
      </c>
      <c r="G36" s="41">
        <v>5476</v>
      </c>
      <c r="H36" s="42">
        <v>16728</v>
      </c>
    </row>
    <row r="37" spans="1:8" x14ac:dyDescent="0.2">
      <c r="A37" s="8">
        <v>1989</v>
      </c>
      <c r="B37" s="42">
        <v>9500</v>
      </c>
      <c r="C37" s="45">
        <v>1609</v>
      </c>
      <c r="D37" s="41">
        <v>11109</v>
      </c>
      <c r="E37" s="44">
        <v>2860</v>
      </c>
      <c r="F37" s="43">
        <v>3043</v>
      </c>
      <c r="G37" s="41">
        <v>5903</v>
      </c>
      <c r="H37" s="42">
        <v>17012</v>
      </c>
    </row>
    <row r="38" spans="1:8" x14ac:dyDescent="0.2">
      <c r="A38" s="8">
        <v>1990</v>
      </c>
      <c r="B38" s="42">
        <v>9718</v>
      </c>
      <c r="C38" s="45">
        <v>1689</v>
      </c>
      <c r="D38" s="41">
        <v>11407</v>
      </c>
      <c r="E38" s="44">
        <v>3063</v>
      </c>
      <c r="F38" s="43">
        <v>3154</v>
      </c>
      <c r="G38" s="41">
        <v>6217</v>
      </c>
      <c r="H38" s="42">
        <v>17624</v>
      </c>
    </row>
    <row r="39" spans="1:8" x14ac:dyDescent="0.2">
      <c r="A39" s="10">
        <v>1991</v>
      </c>
      <c r="B39" s="46">
        <v>10105</v>
      </c>
      <c r="C39" s="50">
        <v>1442</v>
      </c>
      <c r="D39" s="47">
        <v>11547</v>
      </c>
      <c r="E39" s="49">
        <v>3244</v>
      </c>
      <c r="F39" s="48">
        <v>2905</v>
      </c>
      <c r="G39" s="47">
        <v>6149</v>
      </c>
      <c r="H39" s="46">
        <v>17696</v>
      </c>
    </row>
    <row r="40" spans="1:8" x14ac:dyDescent="0.2">
      <c r="A40" s="9">
        <v>1992</v>
      </c>
      <c r="B40" s="51">
        <v>9665</v>
      </c>
      <c r="C40" s="54">
        <v>1232</v>
      </c>
      <c r="D40" s="39">
        <v>10897</v>
      </c>
      <c r="E40" s="53">
        <v>3270</v>
      </c>
      <c r="F40" s="52">
        <v>2958</v>
      </c>
      <c r="G40" s="39">
        <v>6228</v>
      </c>
      <c r="H40" s="51">
        <v>17125</v>
      </c>
    </row>
    <row r="41" spans="1:8" x14ac:dyDescent="0.2">
      <c r="A41" s="8">
        <v>1993</v>
      </c>
      <c r="B41" s="42">
        <v>9745</v>
      </c>
      <c r="C41" s="45">
        <v>1350</v>
      </c>
      <c r="D41" s="41">
        <v>11095</v>
      </c>
      <c r="E41" s="44">
        <v>3366</v>
      </c>
      <c r="F41" s="43">
        <v>2744</v>
      </c>
      <c r="G41" s="41">
        <v>6110</v>
      </c>
      <c r="H41" s="42">
        <v>17205</v>
      </c>
    </row>
    <row r="42" spans="1:8" x14ac:dyDescent="0.2">
      <c r="A42" s="8">
        <v>1994</v>
      </c>
      <c r="B42" s="42">
        <v>9974</v>
      </c>
      <c r="C42" s="45">
        <v>1335</v>
      </c>
      <c r="D42" s="41">
        <v>11309</v>
      </c>
      <c r="E42" s="44">
        <v>3405</v>
      </c>
      <c r="F42" s="43">
        <v>2907</v>
      </c>
      <c r="G42" s="41">
        <v>6312</v>
      </c>
      <c r="H42" s="42">
        <v>17621</v>
      </c>
    </row>
    <row r="43" spans="1:8" x14ac:dyDescent="0.2">
      <c r="A43" s="8">
        <v>1995</v>
      </c>
      <c r="B43" s="42">
        <v>10082</v>
      </c>
      <c r="C43" s="45">
        <v>1403</v>
      </c>
      <c r="D43" s="41">
        <v>11485</v>
      </c>
      <c r="E43" s="44">
        <v>3212</v>
      </c>
      <c r="F43" s="43">
        <v>2968</v>
      </c>
      <c r="G43" s="41">
        <v>6180</v>
      </c>
      <c r="H43" s="42">
        <v>17665</v>
      </c>
    </row>
    <row r="44" spans="1:8" x14ac:dyDescent="0.2">
      <c r="A44" s="10">
        <v>1996</v>
      </c>
      <c r="B44" s="46">
        <v>9924</v>
      </c>
      <c r="C44" s="50">
        <v>1343</v>
      </c>
      <c r="D44" s="47">
        <v>11267</v>
      </c>
      <c r="E44" s="49">
        <v>3397</v>
      </c>
      <c r="F44" s="48">
        <v>2652</v>
      </c>
      <c r="G44" s="47">
        <v>6049</v>
      </c>
      <c r="H44" s="46">
        <v>17316</v>
      </c>
    </row>
    <row r="45" spans="1:8" x14ac:dyDescent="0.2">
      <c r="A45" s="9">
        <v>1997</v>
      </c>
      <c r="B45" s="51">
        <v>10513</v>
      </c>
      <c r="C45" s="54">
        <v>1256</v>
      </c>
      <c r="D45" s="39">
        <v>11769</v>
      </c>
      <c r="E45" s="53">
        <v>3189</v>
      </c>
      <c r="F45" s="52">
        <v>2873</v>
      </c>
      <c r="G45" s="39">
        <v>6062</v>
      </c>
      <c r="H45" s="51">
        <v>17831</v>
      </c>
    </row>
    <row r="46" spans="1:8" x14ac:dyDescent="0.2">
      <c r="A46" s="8">
        <v>1998</v>
      </c>
      <c r="B46" s="42">
        <v>10981</v>
      </c>
      <c r="C46" s="45">
        <v>1279</v>
      </c>
      <c r="D46" s="41">
        <v>12260</v>
      </c>
      <c r="E46" s="44">
        <v>3177</v>
      </c>
      <c r="F46" s="43">
        <v>3191</v>
      </c>
      <c r="G46" s="41">
        <v>6368</v>
      </c>
      <c r="H46" s="42">
        <v>18628</v>
      </c>
    </row>
    <row r="47" spans="1:8" x14ac:dyDescent="0.2">
      <c r="A47" s="8">
        <v>1999</v>
      </c>
      <c r="B47" s="42">
        <v>11419</v>
      </c>
      <c r="C47" s="45">
        <v>1271</v>
      </c>
      <c r="D47" s="41">
        <v>12690</v>
      </c>
      <c r="E47" s="44">
        <v>3045</v>
      </c>
      <c r="F47" s="43">
        <v>3404</v>
      </c>
      <c r="G47" s="41">
        <v>6449</v>
      </c>
      <c r="H47" s="42">
        <v>19139</v>
      </c>
    </row>
    <row r="48" spans="1:8" x14ac:dyDescent="0.2">
      <c r="A48" s="8">
        <v>2000</v>
      </c>
      <c r="B48" s="42">
        <v>11934</v>
      </c>
      <c r="C48" s="45">
        <v>1323</v>
      </c>
      <c r="D48" s="41">
        <v>13257</v>
      </c>
      <c r="E48" s="44">
        <v>3055</v>
      </c>
      <c r="F48" s="43">
        <v>3612</v>
      </c>
      <c r="G48" s="41">
        <v>6667</v>
      </c>
      <c r="H48" s="42">
        <v>19924</v>
      </c>
    </row>
    <row r="49" spans="1:8" x14ac:dyDescent="0.2">
      <c r="A49" s="10">
        <v>2001</v>
      </c>
      <c r="B49" s="46">
        <v>12339</v>
      </c>
      <c r="C49" s="50">
        <v>1307</v>
      </c>
      <c r="D49" s="47">
        <v>13646</v>
      </c>
      <c r="E49" s="49">
        <v>3251</v>
      </c>
      <c r="F49" s="48">
        <v>3958</v>
      </c>
      <c r="G49" s="47">
        <v>7209</v>
      </c>
      <c r="H49" s="46">
        <v>20855</v>
      </c>
    </row>
    <row r="50" spans="1:8" x14ac:dyDescent="0.2">
      <c r="A50" s="9">
        <v>2002</v>
      </c>
      <c r="B50" s="51">
        <v>12724</v>
      </c>
      <c r="C50" s="54">
        <v>1500</v>
      </c>
      <c r="D50" s="39">
        <v>14224</v>
      </c>
      <c r="E50" s="53">
        <v>4125</v>
      </c>
      <c r="F50" s="52">
        <v>3640</v>
      </c>
      <c r="G50" s="39">
        <v>7765</v>
      </c>
      <c r="H50" s="51">
        <v>21989</v>
      </c>
    </row>
    <row r="51" spans="1:8" x14ac:dyDescent="0.2">
      <c r="A51" s="8">
        <v>2003</v>
      </c>
      <c r="B51" s="42">
        <v>12710</v>
      </c>
      <c r="C51" s="45">
        <v>1362</v>
      </c>
      <c r="D51" s="41">
        <v>14072</v>
      </c>
      <c r="E51" s="44">
        <v>4412</v>
      </c>
      <c r="F51" s="43">
        <v>3860</v>
      </c>
      <c r="G51" s="41">
        <v>8272</v>
      </c>
      <c r="H51" s="42">
        <v>22344</v>
      </c>
    </row>
    <row r="52" spans="1:8" x14ac:dyDescent="0.2">
      <c r="A52" s="8">
        <v>2004</v>
      </c>
      <c r="B52" s="42">
        <v>12620</v>
      </c>
      <c r="C52" s="45">
        <v>1238</v>
      </c>
      <c r="D52" s="41">
        <v>13858</v>
      </c>
      <c r="E52" s="44">
        <v>3342</v>
      </c>
      <c r="F52" s="43">
        <v>4485</v>
      </c>
      <c r="G52" s="41">
        <v>7827</v>
      </c>
      <c r="H52" s="42">
        <v>21685</v>
      </c>
    </row>
    <row r="53" spans="1:8" x14ac:dyDescent="0.2">
      <c r="A53" s="8">
        <v>2005</v>
      </c>
      <c r="B53" s="42">
        <v>13180</v>
      </c>
      <c r="C53" s="45">
        <v>1107</v>
      </c>
      <c r="D53" s="41">
        <v>14287</v>
      </c>
      <c r="E53" s="44">
        <v>3449</v>
      </c>
      <c r="F53" s="43">
        <v>4275</v>
      </c>
      <c r="G53" s="41">
        <v>7724</v>
      </c>
      <c r="H53" s="42">
        <v>22011</v>
      </c>
    </row>
    <row r="54" spans="1:8" x14ac:dyDescent="0.2">
      <c r="A54" s="10">
        <v>2006</v>
      </c>
      <c r="B54" s="46">
        <v>13736</v>
      </c>
      <c r="C54" s="50">
        <v>1111</v>
      </c>
      <c r="D54" s="47">
        <v>14847</v>
      </c>
      <c r="E54" s="49">
        <v>4521</v>
      </c>
      <c r="F54" s="48">
        <v>3154</v>
      </c>
      <c r="G54" s="47">
        <v>7675</v>
      </c>
      <c r="H54" s="46">
        <v>22522</v>
      </c>
    </row>
    <row r="55" spans="1:8" x14ac:dyDescent="0.2">
      <c r="A55" s="9">
        <v>2007</v>
      </c>
      <c r="B55" s="51">
        <v>14339</v>
      </c>
      <c r="C55" s="54">
        <v>1180</v>
      </c>
      <c r="D55" s="39">
        <v>15519</v>
      </c>
      <c r="E55" s="53">
        <v>4584</v>
      </c>
      <c r="F55" s="52">
        <v>3244</v>
      </c>
      <c r="G55" s="39">
        <v>7828</v>
      </c>
      <c r="H55" s="51">
        <v>23347</v>
      </c>
    </row>
    <row r="56" spans="1:8" x14ac:dyDescent="0.2">
      <c r="A56" s="8">
        <v>2008</v>
      </c>
      <c r="B56" s="42">
        <v>14737</v>
      </c>
      <c r="C56" s="45">
        <v>1184</v>
      </c>
      <c r="D56" s="41">
        <v>15921</v>
      </c>
      <c r="E56" s="44">
        <v>4559</v>
      </c>
      <c r="F56" s="43">
        <v>3511</v>
      </c>
      <c r="G56" s="41">
        <v>8070</v>
      </c>
      <c r="H56" s="42">
        <v>23991</v>
      </c>
    </row>
    <row r="57" spans="1:8" x14ac:dyDescent="0.2">
      <c r="A57" s="8">
        <v>2009</v>
      </c>
      <c r="B57" s="42">
        <v>15124</v>
      </c>
      <c r="C57" s="45">
        <v>1260</v>
      </c>
      <c r="D57" s="41">
        <v>16384</v>
      </c>
      <c r="E57" s="44">
        <v>4790</v>
      </c>
      <c r="F57" s="43">
        <v>3507</v>
      </c>
      <c r="G57" s="41">
        <v>8297</v>
      </c>
      <c r="H57" s="42">
        <v>24681</v>
      </c>
    </row>
    <row r="58" spans="1:8" x14ac:dyDescent="0.2">
      <c r="A58" s="8">
        <v>2010</v>
      </c>
      <c r="B58" s="42">
        <v>14845</v>
      </c>
      <c r="C58" s="45">
        <v>1281</v>
      </c>
      <c r="D58" s="41">
        <v>16126</v>
      </c>
      <c r="E58" s="44">
        <v>4995</v>
      </c>
      <c r="F58" s="43">
        <v>3242</v>
      </c>
      <c r="G58" s="41">
        <v>8237</v>
      </c>
      <c r="H58" s="42">
        <v>24363</v>
      </c>
    </row>
    <row r="59" spans="1:8" x14ac:dyDescent="0.2">
      <c r="A59" s="10">
        <v>2011</v>
      </c>
      <c r="B59" s="46">
        <v>14485</v>
      </c>
      <c r="C59" s="50">
        <v>1300</v>
      </c>
      <c r="D59" s="47">
        <v>15785</v>
      </c>
      <c r="E59" s="49">
        <v>5137</v>
      </c>
      <c r="F59" s="48">
        <v>2998</v>
      </c>
      <c r="G59" s="47">
        <v>8135</v>
      </c>
      <c r="H59" s="46">
        <v>23920</v>
      </c>
    </row>
    <row r="60" spans="1:8" x14ac:dyDescent="0.2">
      <c r="A60" s="8">
        <v>2012</v>
      </c>
      <c r="B60" s="42">
        <v>14566</v>
      </c>
      <c r="C60" s="45">
        <v>1271</v>
      </c>
      <c r="D60" s="41">
        <v>15837</v>
      </c>
      <c r="E60" s="44">
        <v>5237</v>
      </c>
      <c r="F60" s="43">
        <v>2872</v>
      </c>
      <c r="G60" s="41">
        <v>8109</v>
      </c>
      <c r="H60" s="42">
        <v>23946</v>
      </c>
    </row>
    <row r="61" spans="1:8" x14ac:dyDescent="0.2">
      <c r="A61" s="8">
        <v>2013</v>
      </c>
      <c r="B61" s="42">
        <v>14892</v>
      </c>
      <c r="C61" s="45">
        <v>1100</v>
      </c>
      <c r="D61" s="41">
        <v>15992</v>
      </c>
      <c r="E61" s="44">
        <v>5152</v>
      </c>
      <c r="F61" s="43">
        <v>2999</v>
      </c>
      <c r="G61" s="41">
        <v>8151</v>
      </c>
      <c r="H61" s="42">
        <v>24143</v>
      </c>
    </row>
    <row r="62" spans="1:8" x14ac:dyDescent="0.2">
      <c r="A62" s="5">
        <v>2014</v>
      </c>
      <c r="B62" s="42">
        <v>15385</v>
      </c>
      <c r="C62" s="45">
        <v>1095</v>
      </c>
      <c r="D62" s="41">
        <v>16480</v>
      </c>
      <c r="E62" s="44">
        <v>5255</v>
      </c>
      <c r="F62" s="43">
        <v>2872</v>
      </c>
      <c r="G62" s="41">
        <v>8127</v>
      </c>
      <c r="H62" s="42">
        <v>24607</v>
      </c>
    </row>
    <row r="63" spans="1:8" x14ac:dyDescent="0.2">
      <c r="A63" s="5" t="s">
        <v>75</v>
      </c>
      <c r="B63" s="35">
        <v>15714</v>
      </c>
      <c r="C63" s="35">
        <v>1117</v>
      </c>
      <c r="D63" s="41">
        <v>16831</v>
      </c>
      <c r="E63" s="36">
        <v>5336</v>
      </c>
      <c r="F63" s="36">
        <v>3105</v>
      </c>
      <c r="G63" s="41">
        <v>8441</v>
      </c>
      <c r="H63" s="35">
        <v>25272</v>
      </c>
    </row>
    <row r="64" spans="1:8" x14ac:dyDescent="0.2">
      <c r="A64" s="2"/>
      <c r="D64" s="41"/>
      <c r="G64" s="41"/>
    </row>
    <row r="65" spans="1:8" x14ac:dyDescent="0.2">
      <c r="A65" s="4" t="s">
        <v>4</v>
      </c>
      <c r="B65" s="40"/>
      <c r="C65" s="40"/>
      <c r="D65" s="39"/>
      <c r="E65" s="38"/>
      <c r="F65" s="38"/>
      <c r="G65" s="39"/>
      <c r="H65" s="38"/>
    </row>
    <row r="66" spans="1:8" x14ac:dyDescent="0.2">
      <c r="A66" s="5" t="s">
        <v>5</v>
      </c>
      <c r="B66" s="37">
        <f t="shared" ref="B66:H66" si="0">(B63/B62-1)*100</f>
        <v>2.1384465388365248</v>
      </c>
      <c r="C66" s="37">
        <f t="shared" si="0"/>
        <v>2.0091324200913308</v>
      </c>
      <c r="D66" s="37">
        <f t="shared" si="0"/>
        <v>2.1298543689320493</v>
      </c>
      <c r="E66" s="37">
        <f t="shared" si="0"/>
        <v>1.5413891531874446</v>
      </c>
      <c r="F66" s="37">
        <f t="shared" si="0"/>
        <v>8.1128133704735372</v>
      </c>
      <c r="G66" s="37">
        <f t="shared" si="0"/>
        <v>3.8636643287806027</v>
      </c>
      <c r="H66" s="37">
        <f t="shared" si="0"/>
        <v>2.7024830332832206</v>
      </c>
    </row>
    <row r="67" spans="1:8" x14ac:dyDescent="0.2">
      <c r="A67" s="5" t="s">
        <v>6</v>
      </c>
      <c r="B67" s="37">
        <f t="shared" ref="B67:H67" si="1">(B63/B58-1)*100</f>
        <v>5.8538228359717115</v>
      </c>
      <c r="C67" s="37">
        <f t="shared" si="1"/>
        <v>-12.802498048399691</v>
      </c>
      <c r="D67" s="37">
        <f t="shared" si="1"/>
        <v>4.3718219025176808</v>
      </c>
      <c r="E67" s="37">
        <f t="shared" si="1"/>
        <v>6.8268268268268262</v>
      </c>
      <c r="F67" s="37">
        <f t="shared" si="1"/>
        <v>-4.2257865515114119</v>
      </c>
      <c r="G67" s="37">
        <f t="shared" si="1"/>
        <v>2.4766298409615084</v>
      </c>
      <c r="H67" s="37">
        <f t="shared" si="1"/>
        <v>3.731067602512006</v>
      </c>
    </row>
    <row r="68" spans="1:8" x14ac:dyDescent="0.2">
      <c r="A68" s="5" t="s">
        <v>7</v>
      </c>
      <c r="B68" s="37">
        <f t="shared" ref="B68:H68" si="2">(B63/B53-1)*100</f>
        <v>19.226100151745062</v>
      </c>
      <c r="C68" s="37">
        <f t="shared" si="2"/>
        <v>0.90334236675699842</v>
      </c>
      <c r="D68" s="37">
        <f t="shared" si="2"/>
        <v>17.806397424231825</v>
      </c>
      <c r="E68" s="37">
        <f t="shared" si="2"/>
        <v>54.711510582777613</v>
      </c>
      <c r="F68" s="37">
        <f t="shared" si="2"/>
        <v>-27.368421052631575</v>
      </c>
      <c r="G68" s="37">
        <f t="shared" si="2"/>
        <v>9.282755049197311</v>
      </c>
      <c r="H68" s="37">
        <f t="shared" si="2"/>
        <v>14.815319612920819</v>
      </c>
    </row>
    <row r="69" spans="1:8" x14ac:dyDescent="0.2">
      <c r="A69" s="5" t="s">
        <v>8</v>
      </c>
      <c r="B69" s="37">
        <f t="shared" ref="B69:H69" si="3">(B63/B43-1)*100</f>
        <v>55.861932156318183</v>
      </c>
      <c r="C69" s="37">
        <f t="shared" si="3"/>
        <v>-20.384889522451889</v>
      </c>
      <c r="D69" s="37">
        <f t="shared" si="3"/>
        <v>46.547670875054422</v>
      </c>
      <c r="E69" s="37">
        <f t="shared" si="3"/>
        <v>66.127023661270229</v>
      </c>
      <c r="F69" s="37">
        <f t="shared" si="3"/>
        <v>4.6159029649595729</v>
      </c>
      <c r="G69" s="37">
        <f t="shared" si="3"/>
        <v>36.585760517799358</v>
      </c>
      <c r="H69" s="37">
        <f t="shared" si="3"/>
        <v>43.062553071044427</v>
      </c>
    </row>
    <row r="71" spans="1:8" x14ac:dyDescent="0.2">
      <c r="A71" s="77" t="s">
        <v>74</v>
      </c>
      <c r="B71" s="78"/>
      <c r="C71" s="78"/>
      <c r="D71" s="78"/>
      <c r="E71" s="78"/>
      <c r="F71" s="78"/>
      <c r="G71" s="78"/>
      <c r="H71" s="78"/>
    </row>
    <row r="72" spans="1:8" x14ac:dyDescent="0.2">
      <c r="A72"/>
      <c r="B72"/>
      <c r="C72"/>
      <c r="D72"/>
      <c r="E72"/>
      <c r="F72"/>
      <c r="G72"/>
      <c r="H72"/>
    </row>
    <row r="73" spans="1:8" x14ac:dyDescent="0.2">
      <c r="A73" s="6" t="s">
        <v>9</v>
      </c>
      <c r="B73"/>
      <c r="C73"/>
      <c r="D73"/>
      <c r="E73"/>
      <c r="F73"/>
      <c r="G73"/>
      <c r="H73"/>
    </row>
    <row r="74" spans="1:8" ht="89.25" customHeight="1" x14ac:dyDescent="0.2">
      <c r="A74" s="75" t="s">
        <v>73</v>
      </c>
      <c r="B74" s="75"/>
      <c r="C74" s="75"/>
      <c r="D74" s="75"/>
      <c r="E74" s="75"/>
      <c r="F74" s="75"/>
      <c r="G74" s="75"/>
      <c r="H74" s="75"/>
    </row>
    <row r="75" spans="1:8" x14ac:dyDescent="0.2">
      <c r="A75" s="34"/>
      <c r="B75" s="34"/>
      <c r="C75" s="34"/>
      <c r="D75" s="34"/>
      <c r="E75" s="34"/>
      <c r="F75" s="34"/>
      <c r="G75" s="34"/>
      <c r="H75" s="34"/>
    </row>
    <row r="76" spans="1:8" ht="26.25" customHeight="1" x14ac:dyDescent="0.2">
      <c r="A76" s="75" t="s">
        <v>3</v>
      </c>
      <c r="B76" s="76"/>
      <c r="C76" s="76"/>
      <c r="D76" s="76"/>
      <c r="E76" s="76"/>
      <c r="F76" s="76"/>
      <c r="G76" s="76"/>
      <c r="H76" s="76"/>
    </row>
  </sheetData>
  <mergeCells count="7">
    <mergeCell ref="A76:H76"/>
    <mergeCell ref="A74:H74"/>
    <mergeCell ref="A71:H71"/>
    <mergeCell ref="A1:H1"/>
    <mergeCell ref="B3:D3"/>
    <mergeCell ref="E3:G3"/>
    <mergeCell ref="H3:H4"/>
  </mergeCells>
  <pageMargins left="0.7" right="0.7" top="1" bottom="0.75" header="0.3" footer="0.3"/>
  <pageSetup orientation="portrait" r:id="rId1"/>
  <headerFooter>
    <oddHeader>&amp;L&amp;G&amp;R&amp;"Arial,Bold"&amp;14Fact Book
(2015-16)</oddHeader>
    <oddFooter xml:space="preserve">&amp;L&amp;8Prepared by the Office of Institutional Research, Planning and Effectiveness, September 17, 2015
Sources: Student term view from the data warehouse
</oddFooter>
  </headerFooter>
  <rowBreaks count="1" manualBreakCount="1">
    <brk id="49"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FTEFall Headcount_Trend</vt:lpstr>
      <vt:lpstr>FallHeadcount_Trend (2)</vt:lpstr>
      <vt:lpstr>'FallHeadcount_Trend (2)'!Print_Titles</vt:lpstr>
      <vt:lpstr>'FTEFall Headcount_Trend'!Print_Titles</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Braden Hosch</cp:lastModifiedBy>
  <cp:lastPrinted>2024-01-31T18:05:09Z</cp:lastPrinted>
  <dcterms:created xsi:type="dcterms:W3CDTF">2006-04-13T18:50:16Z</dcterms:created>
  <dcterms:modified xsi:type="dcterms:W3CDTF">2024-01-31T23:43:36Z</dcterms:modified>
</cp:coreProperties>
</file>